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3.xml"/>
  <Override ContentType="application/vnd.ms-excel.documenttasks+xml" PartName="/xl/documenttasks/documenttask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ms-excel.threadedcomments+xml" PartName="/xl/threadedComments/threadedComment3.xml"/>
  <Override ContentType="application/vnd.ms-excel.threadedcomments+xml" PartName="/xl/threadedComments/threadedComment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rics  Benchmarks" sheetId="1" r:id="rId5"/>
    <sheet state="visible" name="Outbound" sheetId="2" r:id="rId6"/>
    <sheet state="visible" name="Inbound" sheetId="3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tc={069fe356-76d5-48dd-8d62-8fab6d1b0ea9}</author>
    <author>tc={18b40c97-9a56-402e-bb6c-fd42abc2d136}</author>
    <author>tc={278b59f2-80cd-42ef-9235-e55f8fe72a67}</author>
    <author>tc={2fd0e036-076b-4a99-b35e-84793bf63566}</author>
    <author>tc={3c65e917-7ec2-45f6-abe8-5f03b07829e5}</author>
    <author>tc={3de40761-5a87-49ec-98c0-477240756fec}</author>
    <author>tc={59230330-5336-43f4-af15-92feae9fa585}</author>
    <author>tc={5e66dde6-1c14-41b3-a988-9d3050ffb39b}</author>
    <author>tc={6d89e307-ffe4-491c-8de6-8b9ce830b953}</author>
    <author>tc={83ab99eb-6b80-4077-8970-809d500f9fd7}</author>
    <author>tc={8afe66e1-cfb8-43a7-ba72-aced88265c5e}</author>
    <author>tc={8c6bb71c-a59e-4ef3-b433-df558e6638b3}</author>
    <author>tc={8ce42a0e-fd77-4629-8c4b-c2a2074b3816}</author>
    <author>tc={942743b4-ca4f-4140-a376-f5a3ec3c7dbe}</author>
    <author>tc={96ba5867-03e4-42ac-9239-5113c3659725}</author>
    <author>tc={a20bfaae-fa8f-4e15-82f8-6e9de2971e8a}</author>
    <author>tc={a31b87c6-2cfb-4c65-9ba7-8316f798f0ae}</author>
    <author>tc={aab00e43-9e0f-44e6-b5e9-997ce4ff28b7}</author>
    <author>tc={bb07b053-e47f-424c-8675-dcbbf6a06e59}</author>
    <author>tc={ce2e093a-a8ef-4f00-a39a-9e41997e7cce}</author>
    <author>tc={d768b853-5f0b-457b-8275-61507ee68c0d}</author>
    <author>tc={ec02c5be-05cc-476b-82e5-b055bc987921}</author>
  </authors>
  <commentList>
    <comment authorId="0" xr:uid="{069fe356-76d5-48dd-8d62-8fab6d1b0ea9}" ref="D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total annual ARR amount your company should drive based on the benchmarks determined companies ARR segment
</t>
      </text>
    </comment>
    <comment authorId="1" xr:uid="{18b40c97-9a56-402e-bb6c-fd42abc2d136}" ref="A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Average Contract Value for upsells / expansion deals.
</t>
      </text>
    </comment>
    <comment authorId="2" xr:uid="{278b59f2-80cd-42ef-9235-e55f8fe72a67}" ref="A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Current company ARR (If you report MRR, take the current MRR value and multiply it by 12.
</t>
      </text>
    </comment>
    <comment authorId="3" xr:uid="{2fd0e036-076b-4a99-b35e-84793bf63566}" ref="A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site visitors that come from non-paid sources
</t>
      </text>
    </comment>
    <comment authorId="4" xr:uid="{3c65e917-7ec2-45f6-abe8-5f03b07829e5}" ref="A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Determines the average quota attainment % for AEs.
</t>
      </text>
    </comment>
    <comment authorId="5" xr:uid="{3de40761-5a87-49ec-98c0-477240756fec}" ref="A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Average contract value (annual) for new logos.
</t>
      </text>
    </comment>
    <comment authorId="6" xr:uid="{59230330-5336-43f4-af15-92feae9fa585}" ref="A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Monthly ad budget spent on driving traffic to the website.
</t>
      </text>
    </comment>
    <comment authorId="7" xr:uid="{5e66dde6-1c14-41b3-a988-9d3050ffb39b}" ref="A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site visitors that come from the PPC / Social Ad Budget.
</t>
      </text>
    </comment>
    <comment authorId="8" xr:uid="{6d89e307-ffe4-491c-8de6-8b9ce830b953}" ref="D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benchmark for the % of annual revenue that should come from new logos based on your ARR segment.
</t>
      </text>
    </comment>
    <comment authorId="9" xr:uid="{83ab99eb-6b80-4077-8970-809d500f9fd7}" ref="D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total annual ARR amount your company should drive via expansion / upsells based on the benchmarks determined companies ARR segment
</t>
      </text>
    </comment>
    <comment authorId="10" xr:uid="{8afe66e1-cfb8-43a7-ba72-aced88265c5e}" ref="A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AE outbound activity requirements (if none, set to 0).
</t>
      </text>
    </comment>
    <comment authorId="11" xr:uid="{8c6bb71c-a59e-4ef3-b433-df558e6638b3}" ref="D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annual growth rate benchmark based on your current ARR segment (B2).
</t>
      </text>
    </comment>
    <comment authorId="12" xr:uid="{8ce42a0e-fd77-4629-8c4b-c2a2074b3816}" ref="D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total annual ARR amount your company should drive via new logos based on the benchmarks determined companies ARR segment
</t>
      </text>
    </comment>
    <comment authorId="13" xr:uid="{942743b4-ca4f-4140-a376-f5a3ec3c7dbe}" ref="D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benchmark for the % of annual revenue that should come from upsell / expansion deals based on your ARR segment.
</t>
      </text>
    </comment>
    <comment authorId="14" xr:uid="{96ba5867-03e4-42ac-9239-5113c3659725}" ref="A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Current count of SDRs (Meeting bookers aka BDRs)
</t>
      </text>
    </comment>
    <comment authorId="15" xr:uid="{a20bfaae-fa8f-4e15-82f8-6e9de2971e8a}" ref="D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revenue AEs can be accounted for based on their quota. Set via B6.
</t>
      </text>
    </comment>
    <comment authorId="16" xr:uid="{a31b87c6-2cfb-4c65-9ba7-8316f798f0ae}" ref="A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SDR outbound activity requirements
</t>
      </text>
    </comment>
    <comment authorId="17" xr:uid="{aab00e43-9e0f-44e6-b5e9-997ce4ff28b7}" ref="D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average cost per click based on the number of site visitors driven via paid channels and monthly ad budget.
</t>
      </text>
    </comment>
    <comment authorId="18" xr:uid="{bb07b053-e47f-424c-8675-dcbbf6a06e59}" ref="D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revenue amount AEs are expected to sell Monthly based on your companies average ACV, AE quota, and quota attainment %.
</t>
      </text>
    </comment>
    <comment authorId="19" xr:uid="{ce2e093a-a8ef-4f00-a39a-9e41997e7cce}" ref="A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Current count of Account Executives
</t>
      </text>
    </comment>
    <comment authorId="20" xr:uid="{d768b853-5f0b-457b-8275-61507ee68c0d}" ref="A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Set this according to your current ARR. This determines the values for the benchmarks in column D:E. Source: KeyBanc 15th Annual SaaS Survey
</t>
      </text>
    </comment>
    <comment authorId="21" xr:uid="{ec02c5be-05cc-476b-82e5-b055bc987921}" ref="D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number of deals AEs are expected to sell Monthly based on your companies average ACV, AE quota, and quota attainment %.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tc={0d9292b7-34c3-49a2-9700-6de9228a96cd}</author>
    <author>tc={1be98447-3451-4492-9502-951d9878603d}</author>
    <author>tc={2262c106-ba7f-4f32-82df-3fdfd367694c}</author>
    <author>tc={34ae2fdb-06ad-4612-8a83-38df5705ca40}</author>
    <author>tc={3c5dde7e-788f-48bb-9b8e-51787f0ca9c0}</author>
    <author>tc={5601d2e3-a128-4be2-bc07-f5fcd22e7a29}</author>
    <author>tc={6c6a428c-93fe-4157-9d71-6dee64145b10}</author>
    <author>tc={86006964-5694-45a7-b244-c1ecf92a8312}</author>
    <author>tc={b9cc2aa9-cddd-450d-9cf6-7734dc1a84d1}</author>
    <author>tc={d147a3b3-3762-4e13-887b-44c71ee980a5}</author>
    <author>tc={d1fc8528-4ed2-4b99-8738-98c62563d7e7}</author>
    <author>tc={e3305327-b127-468c-9f65-86c05a73e081}</author>
    <author>tc={f51339de-d17d-46bc-882f-6840cc6c2212}</author>
    <author>tc={f9e16619-d6b6-4c5e-90a5-e5173dabff7c}</author>
    <author>tc={fad9f184-13ec-4122-ac20-f5f9f904264d}</author>
  </authors>
  <commentList>
    <comment authorId="0" xr:uid="{0d9292b7-34c3-49a2-9700-6de9228a96cd}" ref="A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deals in the pipeline that result in closed won revenue.
</t>
      </text>
    </comment>
    <comment authorId="1" xr:uid="{1be98447-3451-4492-9502-951d9878603d}" ref="A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attended demos that result in a deal being created in the pipeline.
</t>
      </text>
    </comment>
    <comment authorId="2" xr:uid="{2262c106-ba7f-4f32-82df-3fdfd367694c}" ref="A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number of ramped SDRs required to hit the monthly activity goal based on SDR activity quota from the metrics / benchmarks sheet.
</t>
      </text>
    </comment>
    <comment authorId="3" xr:uid="{34ae2fdb-06ad-4612-8a83-38df5705ca40}" ref="A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avg revenue per month this channel will need drive to achieve the desire growth rate.
</t>
      </text>
    </comment>
    <comment authorId="4" xr:uid="{3c5dde7e-788f-48bb-9b8e-51787f0ca9c0}" ref="A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Conversation rate of demos booked based on the number of contacts engaged
</t>
      </text>
    </comment>
    <comment authorId="5" xr:uid="{5601d2e3-a128-4be2-bc07-f5fcd22e7a29}" ref="A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month over month growth rate this channel will need to hit given the current ceiling compared the channels annual revenue goal.
</t>
      </text>
    </comment>
    <comment authorId="6" xr:uid="{6c6a428c-93fe-4157-9d71-6dee64145b10}" ref="A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number of ramped AEs required to hit the monthly revenue goal based on AE quota and quota attainment % from the metrics / benchmarks sheet.
</t>
      </text>
    </comment>
    <comment authorId="7" xr:uid="{86006964-5694-45a7-b244-c1ecf92a8312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Source for metrics highlighted in yellow (https://skipcall.io/en/blog/sdr-metrics-kpis)
</t>
      </text>
    </comment>
    <comment authorId="8" xr:uid="{b9cc2aa9-cddd-450d-9cf6-7734dc1a84d1}" ref="A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% of revenue is this channel responsible for driving.
</t>
      </text>
    </comment>
    <comment authorId="9" xr:uid="{d147a3b3-3762-4e13-887b-44c71ee980a5}" ref="A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revenue amount this channel will need to make up to achieve the annual revenue growth rate set on the Metrics / Benchmarks sheet.
</t>
      </text>
    </comment>
    <comment authorId="10" xr:uid="{d1fc8528-4ed2-4b99-8738-98c62563d7e7}" ref="A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number of touchpoints (activities) the AE / SDR teams must hit to drive the demo booking metric required.
</t>
      </text>
    </comment>
    <comment authorId="11" xr:uid="{e3305327-b127-468c-9f65-86c05a73e081}" ref="A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booked demos that are attended.
</t>
      </text>
    </comment>
    <comment authorId="12" xr:uid="{f51339de-d17d-46bc-882f-6840cc6c2212}" ref="A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Number of contacts enrolled in sequences / contacted by SDRs / AEs
</t>
      </text>
    </comment>
    <comment authorId="13" xr:uid="{f9e16619-d6b6-4c5e-90a5-e5173dabff7c}" ref="A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How well this channel performs on average. This determines the values set in cells A4:B8
</t>
      </text>
    </comment>
    <comment authorId="14" xr:uid="{fad9f184-13ec-4122-ac20-f5f9f904264d}" ref="A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Average number of activities completed per contact
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tc={0c1d73f1-55f1-4d7b-8f05-aeb9defe9b55}</author>
    <author>tc={1d016856-a330-43ae-9f83-daac8d354c3e}</author>
    <author>tc={2b9c9796-4862-4a2c-936a-0f8fc4aef9e5}</author>
    <author>tc={3f2dd93d-7c63-42d8-b455-138644211f6c}</author>
    <author>tc={59c41a4b-393b-4a2d-bd79-e0192421e082}</author>
    <author>tc={655552b1-1c84-4494-b32a-339a17ac2e69}</author>
    <author>tc={7042843a-8a2b-43de-b6e4-337c47b9b318}</author>
    <author>tc={7dcf8539-f448-486f-99d4-116e6f7c5e34}</author>
    <author>tc={9d6409b7-8331-40e0-a222-5c792fc63fa0}</author>
    <author>tc={a4ed382f-a5f0-43d2-a984-ec82fd2b4ce1}</author>
    <author>tc={ba6f12ac-01fe-45a1-b3d1-98a0e7f88a07}</author>
    <author>tc={c706b3bf-40e2-44a4-b5bc-2d71cd50ba66}</author>
  </authors>
  <commentList>
    <comment authorId="0" xr:uid="{0c1d73f1-55f1-4d7b-8f05-aeb9defe9b55}" ref="A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attended demos that convert into an opportunity in the sales pipeline.
</t>
      </text>
    </comment>
    <comment authorId="1" xr:uid="{1d016856-a330-43ae-9f83-daac8d354c3e}" ref="A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monthly ad budget required to achieve the desired site traffic based on the % of traffic from paid and CPC values on the Metrics / Benchmarks sheet.
</t>
      </text>
    </comment>
    <comment authorId="2" xr:uid="{2b9c9796-4862-4a2c-936a-0f8fc4aef9e5}" ref="A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How well this channel performs on average. This determines the values set in cells A4:B8
</t>
      </text>
    </comment>
    <comment authorId="3" xr:uid="{3f2dd93d-7c63-42d8-b455-138644211f6c}" ref="A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avg revenue per month this channel will need drive to achieve the desire growth rate.
</t>
      </text>
    </comment>
    <comment authorId="4" xr:uid="{59c41a4b-393b-4a2d-bd79-e0192421e082}" ref="A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number of site visitors required to achieve the desired number of leads to hit the revenue target for this channel.
</t>
      </text>
    </comment>
    <comment authorId="5" xr:uid="{655552b1-1c84-4494-b32a-339a17ac2e69}" ref="A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deals that convert to closed won revenue
</t>
      </text>
    </comment>
    <comment authorId="6" xr:uid="{7042843a-8a2b-43de-b6e4-337c47b9b318}" ref="A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form fills that convert to a demo booked.
</t>
      </text>
    </comment>
    <comment authorId="7" xr:uid="{7dcf8539-f448-486f-99d4-116e6f7c5e34}" ref="A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revenue amount this channel will need to make up to achieve the annual revenue growth rate set on the Metrics / Benchmarks sheet.
</t>
      </text>
    </comment>
    <comment authorId="8" xr:uid="{9d6409b7-8331-40e0-a222-5c792fc63fa0}" ref="A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month over month growth rate this channel will need to hit given the current ceiling compared the channels annual revenue goal.
</t>
      </text>
    </comment>
    <comment authorId="9" xr:uid="{a4ed382f-a5f0-43d2-a984-ec82fd2b4ce1}" ref="A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website visitors that convert to leads via form fill.
</t>
      </text>
    </comment>
    <comment authorId="10" xr:uid="{ba6f12ac-01fe-45a1-b3d1-98a0e7f88a07}" ref="A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% of revenue is this channel responsible for driving.
</t>
      </text>
    </comment>
    <comment authorId="11" xr:uid="{c706b3bf-40e2-44a4-b5bc-2d71cd50ba66}" ref="A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The % of demos attended compared to the number of demos booked.
</t>
      </text>
    </comment>
  </commentList>
</comments>
</file>

<file path=xl/sharedStrings.xml><?xml version="1.0" encoding="utf-8"?>
<sst xmlns="http://schemas.openxmlformats.org/spreadsheetml/2006/main" count="110" uniqueCount="74">
  <si>
    <t>Metric</t>
  </si>
  <si>
    <t>Company Metrics</t>
  </si>
  <si>
    <t>Value</t>
  </si>
  <si>
    <t>% Of Revenue</t>
  </si>
  <si>
    <t>Benchmarks</t>
  </si>
  <si>
    <t>ARR Segment</t>
  </si>
  <si>
    <t>Channel Benchmark</t>
  </si>
  <si>
    <t>Average</t>
  </si>
  <si>
    <t>&lt;$10M</t>
  </si>
  <si>
    <t>Visitor to Lead %</t>
  </si>
  <si>
    <t>ARR Growth % (Annualized)</t>
  </si>
  <si>
    <t>Below Average</t>
  </si>
  <si>
    <t>Touchpoints / Contact</t>
  </si>
  <si>
    <t>Actual ARR</t>
  </si>
  <si>
    <t>Contact to Demo Booked</t>
  </si>
  <si>
    <t>Lead to Demo Booked</t>
  </si>
  <si>
    <t>% New Logo Revenue</t>
  </si>
  <si>
    <t>Demo Booked to Attended %</t>
  </si>
  <si>
    <t>New Logo ACV</t>
  </si>
  <si>
    <t>% Upsell / Expnsion Revenue</t>
  </si>
  <si>
    <t>Demo Attended to Opportunity %</t>
  </si>
  <si>
    <t>Expansion / Upsell ACV</t>
  </si>
  <si>
    <t>AE Quota Attainment</t>
  </si>
  <si>
    <t>Opportunity to Won Deal %</t>
  </si>
  <si>
    <t>AE Quota Attainment Benchmark</t>
  </si>
  <si>
    <t>Above Average</t>
  </si>
  <si>
    <t>Channel $ (Per Year)</t>
  </si>
  <si>
    <t>New ARR</t>
  </si>
  <si>
    <t>Channel $ (Per Month)</t>
  </si>
  <si>
    <t>MoM Growth Rate</t>
  </si>
  <si>
    <t>WATERFALL</t>
  </si>
  <si>
    <t>AE Count</t>
  </si>
  <si>
    <t>New Logo Revenue</t>
  </si>
  <si>
    <t>Current Ceiling</t>
  </si>
  <si>
    <t>January</t>
  </si>
  <si>
    <t>February</t>
  </si>
  <si>
    <t>March</t>
  </si>
  <si>
    <t>April</t>
  </si>
  <si>
    <t>May</t>
  </si>
  <si>
    <t>AE Quota (ARR/Month)</t>
  </si>
  <si>
    <t>June</t>
  </si>
  <si>
    <t>Expansion / Upsell Revenue</t>
  </si>
  <si>
    <t>July</t>
  </si>
  <si>
    <t>August</t>
  </si>
  <si>
    <t>September</t>
  </si>
  <si>
    <t>October</t>
  </si>
  <si>
    <t>November</t>
  </si>
  <si>
    <t>December</t>
  </si>
  <si>
    <t>AE Activity (Dials / Day)</t>
  </si>
  <si>
    <t>New Logos / AE</t>
  </si>
  <si>
    <t>Advertising Budget</t>
  </si>
  <si>
    <t>SDR Count</t>
  </si>
  <si>
    <t>Revenue / AE</t>
  </si>
  <si>
    <t>SDR Activity (Dials / Day)</t>
  </si>
  <si>
    <t>AE Count (Ramped)</t>
  </si>
  <si>
    <t>Paid CPC</t>
  </si>
  <si>
    <t>Website Visitors (MoM)</t>
  </si>
  <si>
    <t>PPC / Social Ad Budget (MoM)</t>
  </si>
  <si>
    <t xml:space="preserve">% of Visitors from Paid </t>
  </si>
  <si>
    <t>% of Visitors from Organic</t>
  </si>
  <si>
    <t>Site Visitors</t>
  </si>
  <si>
    <t>BDR Count (Ramped)</t>
  </si>
  <si>
    <t>Leads Generated</t>
  </si>
  <si>
    <t>Demos Booked</t>
  </si>
  <si>
    <t>Demo Booked to Attended</t>
  </si>
  <si>
    <t>Demos Attended</t>
  </si>
  <si>
    <t>Contacts Engaged</t>
  </si>
  <si>
    <t>Demo Attended to Opportunity</t>
  </si>
  <si>
    <t>Opportunities Created</t>
  </si>
  <si>
    <t>Opportunity to Won Deal</t>
  </si>
  <si>
    <t>Avg Touches / Contact</t>
  </si>
  <si>
    <t>CW Deals</t>
  </si>
  <si>
    <t>Contact Touches</t>
  </si>
  <si>
    <t>Channel $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</si>
</sst>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%"/>
    <numFmt numFmtId="165" formatCode="&quot;$&quot;#,##0"/>
    <numFmt numFmtId="166" formatCode="&quot;$&quot;#,##0.00"/>
    <numFmt numFmtId="167" formatCode="0.0"/>
  </numFmts>
  <fonts count="16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rgb="FFFFFFFF"/>
      <name val="Arial"/>
      <scheme val="minor"/>
    </font>
    <font>
      <b/>
      <color rgb="FF34A853"/>
      <name val="Arial"/>
      <scheme val="minor"/>
    </font>
    <font>
      <b/>
      <color theme="7"/>
      <name val="Arial"/>
      <scheme val="minor"/>
    </font>
    <font>
      <b/>
      <color rgb="FFFFFFFF"/>
      <name val="Arial"/>
      <scheme val="minor"/>
    </font>
    <font>
      <color rgb="FF000000"/>
      <name val="Arial"/>
      <scheme val="minor"/>
    </font>
    <font>
      <color theme="5"/>
      <name val="Arial"/>
      <scheme val="minor"/>
    </font>
    <font>
      <b/>
      <color rgb="FF000000"/>
      <name val="Arial"/>
      <scheme val="minor"/>
    </font>
    <font>
      <b/>
      <color theme="5"/>
      <name val="Arial"/>
      <scheme val="minor"/>
    </font>
    <font>
      <color rgb="FFFF0000"/>
      <name val="Arial"/>
      <scheme val="minor"/>
    </font>
    <font>
      <b/>
      <color rgb="FFFF0000"/>
      <name val="Arial"/>
      <scheme val="minor"/>
    </font>
    <font>
      <color theme="7"/>
      <name val="Arial"/>
      <scheme val="minor"/>
    </font>
    <font>
      <color theme="1"/>
      <name val="Arial"/>
      <scheme val="minor"/>
    </font>
    <font>
      <sz val="7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7"/>
        <bgColor theme="7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9">
    <border/>
    <border>
      <left style="thick">
        <color rgb="FF000000"/>
      </left>
      <right style="hair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  <bottom style="hair">
        <color rgb="FF000000"/>
      </bottom>
    </border>
    <border>
      <left style="hair">
        <color rgb="FF000000"/>
      </left>
      <right style="thick">
        <color rgb="FF000000"/>
      </right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hair">
        <color rgb="FF000000"/>
      </bottom>
    </border>
    <border>
      <left style="thick">
        <color rgb="FF000000"/>
      </left>
      <right style="hair">
        <color rgb="FF000000"/>
      </right>
      <bottom style="hair">
        <color rgb="FF000000"/>
      </bottom>
    </border>
    <border>
      <left style="thick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ck">
        <color rgb="FF000000"/>
      </right>
      <bottom style="hair">
        <color rgb="FF000000"/>
      </bottom>
    </border>
    <border>
      <left style="hair">
        <color rgb="FF000000"/>
      </left>
      <right style="thick">
        <color rgb="FF000000"/>
      </right>
      <top style="hair">
        <color rgb="FF000000"/>
      </top>
      <bottom style="hair">
        <color rgb="FF000000"/>
      </bottom>
    </border>
    <border>
      <left style="thick">
        <color rgb="FF000000"/>
      </left>
      <right style="hair">
        <color rgb="FF000000"/>
      </right>
      <top style="hair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  <top style="thick">
        <color rgb="FF000000"/>
      </top>
      <bottom style="thin">
        <color rgb="FF000000"/>
      </bottom>
    </border>
    <border>
      <right style="medium">
        <color rgb="FF000000"/>
      </right>
      <top style="thick">
        <color rgb="FF000000"/>
      </top>
      <bottom style="thin">
        <color rgb="FF000000"/>
      </bottom>
    </border>
    <border>
      <right style="dotted">
        <color rgb="FF000000"/>
      </right>
      <top style="thick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thick">
        <color rgb="FF000000"/>
      </top>
      <bottom style="thin">
        <color rgb="FF000000"/>
      </bottom>
    </border>
    <border>
      <left style="hair">
        <color rgb="FF000000"/>
      </left>
      <right style="thick">
        <color rgb="FF000000"/>
      </right>
      <top style="hair">
        <color rgb="FF000000"/>
      </top>
      <bottom style="thick">
        <color rgb="FF000000"/>
      </bottom>
    </border>
    <border>
      <left style="dotted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medium">
        <color rgb="FF000000"/>
      </right>
      <bottom style="dotted">
        <color rgb="FF000000"/>
      </bottom>
    </border>
    <border>
      <right style="hair">
        <color rgb="FF000000"/>
      </right>
      <top style="thick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ck">
        <color rgb="FF000000"/>
      </top>
      <bottom style="thin">
        <color rgb="FF000000"/>
      </bottom>
    </border>
    <border>
      <right style="medium">
        <color rgb="FF000000"/>
      </right>
      <bottom style="dotted">
        <color rgb="FF000000"/>
      </bottom>
    </border>
    <border>
      <left style="hair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dotted">
        <color rgb="FF000000"/>
      </right>
      <bottom style="dotted">
        <color rgb="FF000000"/>
      </bottom>
    </border>
    <border>
      <left style="thick">
        <color rgb="FF000000"/>
      </left>
      <right style="medium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right style="medium">
        <color rgb="FF000000"/>
      </right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thick">
        <color rgb="FF000000"/>
      </right>
      <bottom style="dotted">
        <color rgb="FF000000"/>
      </bottom>
    </border>
    <border>
      <left style="thick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thick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dotted">
        <color rgb="FF000000"/>
      </left>
      <right style="thick">
        <color rgb="FF000000"/>
      </right>
      <top style="dotted">
        <color rgb="FF000000"/>
      </top>
      <bottom style="dotted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top style="dotted">
        <color rgb="FF000000"/>
      </top>
      <bottom style="dotted">
        <color rgb="FF000000"/>
      </bottom>
    </border>
    <border>
      <right style="thick">
        <color rgb="FF000000"/>
      </right>
      <top style="dotted">
        <color rgb="FF000000"/>
      </top>
      <bottom style="dotted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ck">
        <color rgb="FF000000"/>
      </left>
      <right style="medium">
        <color rgb="FF000000"/>
      </right>
      <top style="dotted">
        <color rgb="FF000000"/>
      </top>
      <bottom style="thick">
        <color rgb="FF000000"/>
      </bottom>
    </border>
    <border>
      <right style="medium">
        <color rgb="FF000000"/>
      </right>
      <top style="dotted">
        <color rgb="FF000000"/>
      </top>
      <bottom style="thick">
        <color rgb="FF000000"/>
      </bottom>
    </border>
    <border>
      <right style="dotted">
        <color rgb="FF000000"/>
      </right>
      <top style="dotted">
        <color rgb="FF000000"/>
      </top>
      <bottom style="thick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thick">
        <color rgb="FF000000"/>
      </bottom>
    </border>
    <border>
      <left style="dotted">
        <color rgb="FF000000"/>
      </left>
      <right style="thick">
        <color rgb="FF000000"/>
      </right>
      <top style="dotted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  <top style="hair">
        <color rgb="FF000000"/>
      </top>
      <bottom style="thick">
        <color rgb="FF000000"/>
      </bottom>
    </border>
    <border>
      <right style="medium">
        <color rgb="FF000000"/>
      </right>
      <top style="hair">
        <color rgb="FF000000"/>
      </top>
      <bottom style="thick">
        <color rgb="FF000000"/>
      </bottom>
    </border>
    <border>
      <right style="hair">
        <color rgb="FF000000"/>
      </right>
      <top style="hair">
        <color rgb="FF000000"/>
      </top>
      <bottom style="thick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readingOrder="0" vertical="center"/>
    </xf>
    <xf borderId="0" fillId="0" fontId="1" numFmtId="0" xfId="0" applyAlignment="1" applyFont="1">
      <alignment horizontal="center" readingOrder="0" vertical="center"/>
    </xf>
    <xf borderId="2" fillId="0" fontId="1" numFmtId="0" xfId="0" applyAlignment="1" applyBorder="1" applyFont="1">
      <alignment horizontal="center" readingOrder="0" vertical="center"/>
    </xf>
    <xf borderId="3" fillId="0" fontId="1" numFmtId="0" xfId="0" applyAlignment="1" applyBorder="1" applyFont="1">
      <alignment horizontal="center" readingOrder="0" vertical="center"/>
    </xf>
    <xf borderId="4" fillId="0" fontId="2" numFmtId="0" xfId="0" applyBorder="1" applyFont="1"/>
    <xf borderId="0" fillId="2" fontId="3" numFmtId="0" xfId="0" applyAlignment="1" applyFill="1" applyFont="1">
      <alignment readingOrder="0"/>
    </xf>
    <xf borderId="5" fillId="2" fontId="3" numFmtId="0" xfId="0" applyAlignment="1" applyBorder="1" applyFill="1" applyFont="1">
      <alignment readingOrder="0"/>
    </xf>
    <xf borderId="6" fillId="2" fontId="3" numFmtId="0" xfId="0" applyAlignment="1" applyBorder="1" applyFill="1" applyFont="1">
      <alignment readingOrder="0"/>
    </xf>
    <xf borderId="0" fillId="2" fontId="4" numFmtId="9" xfId="0" applyAlignment="1" applyFill="1" applyFont="1" applyNumberFormat="1">
      <alignment horizontal="center" readingOrder="0"/>
    </xf>
    <xf borderId="7" fillId="2" fontId="5" numFmtId="9" xfId="0" applyAlignment="1" applyBorder="1" applyFill="1" applyFont="1" applyNumberFormat="1">
      <alignment horizontal="center" readingOrder="0"/>
    </xf>
    <xf borderId="0" fillId="2" fontId="6" numFmtId="0" xfId="0" applyAlignment="1" applyFill="1" applyFont="1">
      <alignment horizontal="center" readingOrder="0"/>
    </xf>
    <xf borderId="0" fillId="3" fontId="7" numFmtId="0" xfId="0" applyAlignment="1" applyFill="1" applyFont="1">
      <alignment readingOrder="0"/>
    </xf>
    <xf borderId="8" fillId="2" fontId="6" numFmtId="0" xfId="0" applyAlignment="1" applyBorder="1" applyFill="1" applyFont="1">
      <alignment horizontal="center" readingOrder="0"/>
    </xf>
    <xf borderId="6" fillId="3" fontId="8" numFmtId="0" xfId="0" applyAlignment="1" applyBorder="1" applyFill="1" applyFont="1">
      <alignment readingOrder="0"/>
    </xf>
    <xf borderId="6" fillId="3" fontId="7" numFmtId="0" xfId="0" applyAlignment="1" applyBorder="1" applyFill="1" applyFont="1">
      <alignment readingOrder="0"/>
    </xf>
    <xf borderId="8" fillId="3" fontId="9" numFmtId="3" xfId="0" applyAlignment="1" applyBorder="1" applyFill="1" applyFont="1" applyNumberFormat="1">
      <alignment horizontal="center"/>
    </xf>
    <xf borderId="8" fillId="3" fontId="10" numFmtId="9" xfId="0" applyAlignment="1" applyBorder="1" applyFill="1" applyFont="1" applyNumberFormat="1">
      <alignment horizontal="center"/>
    </xf>
    <xf borderId="0" fillId="3" fontId="9" numFmtId="164" xfId="0" applyAlignment="1" applyFill="1" applyFont="1" applyNumberFormat="1">
      <alignment horizontal="center"/>
    </xf>
    <xf borderId="8" fillId="2" fontId="6" numFmtId="165" xfId="0" applyAlignment="1" applyBorder="1" applyFill="1" applyFont="1" applyNumberFormat="1">
      <alignment horizontal="center" readingOrder="0"/>
    </xf>
    <xf borderId="8" fillId="3" fontId="9" numFmtId="164" xfId="0" applyAlignment="1" applyBorder="1" applyFill="1" applyFont="1" applyNumberFormat="1">
      <alignment horizontal="center"/>
    </xf>
    <xf borderId="0" fillId="3" fontId="9" numFmtId="9" xfId="0" applyAlignment="1" applyFill="1" applyFont="1" applyNumberFormat="1">
      <alignment horizontal="center"/>
    </xf>
    <xf borderId="8" fillId="3" fontId="9" numFmtId="9" xfId="0" applyAlignment="1" applyBorder="1" applyFill="1" applyFont="1" applyNumberFormat="1">
      <alignment horizontal="center"/>
    </xf>
    <xf borderId="0" fillId="4" fontId="3" numFmtId="0" xfId="0" applyAlignment="1" applyFill="1" applyFont="1">
      <alignment readingOrder="0"/>
    </xf>
    <xf borderId="6" fillId="0" fontId="11" numFmtId="0" xfId="0" applyBorder="1" applyFont="1"/>
    <xf borderId="8" fillId="0" fontId="12" numFmtId="0" xfId="0" applyAlignment="1" applyBorder="1" applyFont="1">
      <alignment horizontal="center"/>
    </xf>
    <xf borderId="6" fillId="0" fontId="13" numFmtId="0" xfId="0" applyBorder="1" applyFont="1"/>
    <xf borderId="8" fillId="0" fontId="1" numFmtId="0" xfId="0" applyAlignment="1" applyBorder="1" applyFont="1">
      <alignment horizontal="center"/>
    </xf>
    <xf borderId="6" fillId="4" fontId="3" numFmtId="0" xfId="0" applyAlignment="1" applyBorder="1" applyFill="1" applyFont="1">
      <alignment readingOrder="0"/>
    </xf>
    <xf borderId="0" fillId="4" fontId="6" numFmtId="165" xfId="0" applyAlignment="1" applyFill="1" applyFont="1" applyNumberFormat="1">
      <alignment horizontal="center"/>
    </xf>
    <xf borderId="8" fillId="4" fontId="6" numFmtId="165" xfId="0" applyAlignment="1" applyBorder="1" applyFill="1" applyFont="1" applyNumberFormat="1">
      <alignment horizontal="center"/>
    </xf>
    <xf borderId="9" fillId="4" fontId="3" numFmtId="0" xfId="0" applyAlignment="1" applyBorder="1" applyFill="1" applyFont="1">
      <alignment readingOrder="0"/>
    </xf>
    <xf borderId="0" fillId="4" fontId="6" numFmtId="9" xfId="0" applyAlignment="1" applyFill="1" applyFont="1" applyNumberFormat="1">
      <alignment horizontal="center"/>
    </xf>
    <xf borderId="8" fillId="3" fontId="10" numFmtId="165" xfId="0" applyAlignment="1" applyBorder="1" applyFill="1" applyFont="1" applyNumberFormat="1">
      <alignment horizontal="center"/>
    </xf>
    <xf borderId="10" fillId="0" fontId="1" numFmtId="0" xfId="0" applyAlignment="1" applyBorder="1" applyFont="1">
      <alignment readingOrder="0" vertical="center"/>
    </xf>
    <xf borderId="11" fillId="0" fontId="1" numFmtId="0" xfId="0" applyAlignment="1" applyBorder="1" applyFont="1">
      <alignment horizontal="center" readingOrder="0" vertical="center"/>
    </xf>
    <xf borderId="12" fillId="0" fontId="1" numFmtId="0" xfId="0" applyAlignment="1" applyBorder="1" applyFont="1">
      <alignment horizontal="center" readingOrder="0" vertical="center"/>
    </xf>
    <xf borderId="13" fillId="0" fontId="1" numFmtId="0" xfId="0" applyAlignment="1" applyBorder="1" applyFont="1">
      <alignment horizontal="center" readingOrder="0" vertical="center"/>
    </xf>
    <xf borderId="14" fillId="4" fontId="6" numFmtId="9" xfId="0" applyAlignment="1" applyBorder="1" applyFill="1" applyFont="1" applyNumberFormat="1">
      <alignment horizontal="center"/>
    </xf>
    <xf borderId="0" fillId="0" fontId="14" numFmtId="0" xfId="0" applyAlignment="1" applyFont="1">
      <alignment readingOrder="0"/>
    </xf>
    <xf borderId="15" fillId="0" fontId="1" numFmtId="0" xfId="0" applyAlignment="1" applyBorder="1" applyFont="1">
      <alignment horizontal="center" readingOrder="0" vertical="center"/>
    </xf>
    <xf borderId="0" fillId="0" fontId="14" numFmtId="0" xfId="0" applyAlignment="1" applyFont="1">
      <alignment vertical="center"/>
    </xf>
    <xf borderId="0" fillId="0" fontId="14" numFmtId="0" xfId="0" applyAlignment="1" applyFont="1">
      <alignment horizontal="center"/>
    </xf>
    <xf borderId="16" fillId="0" fontId="1" numFmtId="0" xfId="0" applyAlignment="1" applyBorder="1" applyFont="1">
      <alignment readingOrder="0"/>
    </xf>
    <xf borderId="17" fillId="0" fontId="1" numFmtId="0" xfId="0" applyAlignment="1" applyBorder="1" applyFont="1">
      <alignment horizontal="center" readingOrder="0" vertical="center"/>
    </xf>
    <xf borderId="18" fillId="0" fontId="1" numFmtId="0" xfId="0" applyAlignment="1" applyBorder="1" applyFont="1">
      <alignment horizontal="center" readingOrder="0" vertical="center"/>
    </xf>
    <xf borderId="19" fillId="0" fontId="1" numFmtId="165" xfId="0" applyAlignment="1" applyBorder="1" applyFont="1" applyNumberFormat="1">
      <alignment horizontal="center"/>
    </xf>
    <xf borderId="8" fillId="3" fontId="10" numFmtId="3" xfId="0" applyAlignment="1" applyBorder="1" applyFill="1" applyFont="1" applyNumberFormat="1">
      <alignment horizontal="center"/>
    </xf>
    <xf borderId="20" fillId="0" fontId="1" numFmtId="0" xfId="0" applyAlignment="1" applyBorder="1" applyFont="1">
      <alignment horizontal="center" readingOrder="0" vertical="center"/>
    </xf>
    <xf borderId="21" fillId="0" fontId="1" numFmtId="165" xfId="0" applyAlignment="1" applyBorder="1" applyFont="1" applyNumberFormat="1">
      <alignment horizontal="center"/>
    </xf>
    <xf borderId="8" fillId="0" fontId="5" numFmtId="0" xfId="0" applyAlignment="1" applyBorder="1" applyFont="1">
      <alignment horizontal="center"/>
    </xf>
    <xf borderId="22" fillId="0" fontId="1" numFmtId="0" xfId="0" applyAlignment="1" applyBorder="1" applyFont="1">
      <alignment readingOrder="0"/>
    </xf>
    <xf borderId="9" fillId="3" fontId="8" numFmtId="0" xfId="0" applyAlignment="1" applyBorder="1" applyFill="1" applyFont="1">
      <alignment readingOrder="0"/>
    </xf>
    <xf borderId="23" fillId="0" fontId="1" numFmtId="165" xfId="0" applyAlignment="1" applyBorder="1" applyFont="1" applyNumberFormat="1">
      <alignment horizontal="center"/>
    </xf>
    <xf borderId="14" fillId="3" fontId="10" numFmtId="166" xfId="0" applyAlignment="1" applyBorder="1" applyFill="1" applyFont="1" applyNumberFormat="1">
      <alignment horizontal="center"/>
    </xf>
    <xf borderId="24" fillId="0" fontId="1" numFmtId="0" xfId="0" applyAlignment="1" applyBorder="1" applyFont="1">
      <alignment horizontal="center"/>
    </xf>
    <xf borderId="8" fillId="2" fontId="6" numFmtId="3" xfId="0" applyAlignment="1" applyBorder="1" applyFill="1" applyFont="1" applyNumberFormat="1">
      <alignment horizontal="center" readingOrder="0"/>
    </xf>
    <xf borderId="8" fillId="2" fontId="5" numFmtId="9" xfId="0" applyAlignment="1" applyBorder="1" applyFill="1" applyFont="1" applyNumberFormat="1">
      <alignment horizontal="center" readingOrder="0"/>
    </xf>
    <xf borderId="23" fillId="0" fontId="1" numFmtId="166" xfId="0" applyAlignment="1" applyBorder="1" applyFont="1" applyNumberFormat="1">
      <alignment horizontal="center"/>
    </xf>
    <xf borderId="9" fillId="2" fontId="3" numFmtId="0" xfId="0" applyAlignment="1" applyBorder="1" applyFill="1" applyFont="1">
      <alignment readingOrder="0"/>
    </xf>
    <xf borderId="25" fillId="0" fontId="1" numFmtId="1" xfId="0" applyAlignment="1" applyBorder="1" applyFont="1" applyNumberFormat="1">
      <alignment horizontal="center"/>
    </xf>
    <xf borderId="14" fillId="2" fontId="5" numFmtId="9" xfId="0" applyAlignment="1" applyBorder="1" applyFill="1" applyFont="1" applyNumberFormat="1">
      <alignment horizontal="center" readingOrder="0"/>
    </xf>
    <xf borderId="0" fillId="0" fontId="1" numFmtId="0" xfId="0" applyAlignment="1" applyFont="1">
      <alignment horizontal="center"/>
    </xf>
    <xf borderId="26" fillId="0" fontId="1" numFmtId="1" xfId="0" applyAlignment="1" applyBorder="1" applyFont="1" applyNumberFormat="1">
      <alignment horizontal="center"/>
    </xf>
    <xf borderId="27" fillId="0" fontId="1" numFmtId="166" xfId="0" applyAlignment="1" applyBorder="1" applyFont="1" applyNumberFormat="1">
      <alignment horizontal="center"/>
    </xf>
    <xf borderId="28" fillId="0" fontId="1" numFmtId="0" xfId="0" applyAlignment="1" applyBorder="1" applyFont="1">
      <alignment readingOrder="0"/>
    </xf>
    <xf borderId="29" fillId="0" fontId="1" numFmtId="3" xfId="0" applyAlignment="1" applyBorder="1" applyFont="1" applyNumberFormat="1">
      <alignment horizontal="center"/>
    </xf>
    <xf borderId="30" fillId="0" fontId="1" numFmtId="3" xfId="0" applyAlignment="1" applyBorder="1" applyFont="1" applyNumberFormat="1">
      <alignment horizontal="center"/>
    </xf>
    <xf borderId="31" fillId="0" fontId="1" numFmtId="3" xfId="0" applyAlignment="1" applyBorder="1" applyFont="1" applyNumberFormat="1">
      <alignment horizontal="center"/>
    </xf>
    <xf borderId="7" fillId="0" fontId="1" numFmtId="1" xfId="0" applyAlignment="1" applyBorder="1" applyFont="1" applyNumberFormat="1">
      <alignment horizontal="center"/>
    </xf>
    <xf borderId="32" fillId="0" fontId="1" numFmtId="0" xfId="0" applyAlignment="1" applyBorder="1" applyFont="1">
      <alignment readingOrder="0"/>
    </xf>
    <xf borderId="33" fillId="0" fontId="1" numFmtId="3" xfId="0" applyAlignment="1" applyBorder="1" applyFont="1" applyNumberFormat="1">
      <alignment horizontal="center"/>
    </xf>
    <xf borderId="34" fillId="0" fontId="1" numFmtId="0" xfId="0" applyAlignment="1" applyBorder="1" applyFont="1">
      <alignment horizontal="center"/>
    </xf>
    <xf borderId="28" fillId="0" fontId="14" numFmtId="0" xfId="0" applyBorder="1" applyFont="1"/>
    <xf borderId="29" fillId="0" fontId="1" numFmtId="0" xfId="0" applyAlignment="1" applyBorder="1" applyFont="1">
      <alignment horizontal="center"/>
    </xf>
    <xf borderId="35" fillId="0" fontId="14" numFmtId="0" xfId="0" applyAlignment="1" applyBorder="1" applyFont="1">
      <alignment horizontal="center"/>
    </xf>
    <xf borderId="35" fillId="0" fontId="2" numFmtId="0" xfId="0" applyBorder="1" applyFont="1"/>
    <xf borderId="36" fillId="0" fontId="2" numFmtId="0" xfId="0" applyBorder="1" applyFont="1"/>
    <xf borderId="37" fillId="0" fontId="1" numFmtId="1" xfId="0" applyAlignment="1" applyBorder="1" applyFont="1" applyNumberFormat="1">
      <alignment horizontal="center"/>
    </xf>
    <xf borderId="30" fillId="0" fontId="1" numFmtId="1" xfId="0" applyAlignment="1" applyBorder="1" applyFont="1" applyNumberFormat="1">
      <alignment horizontal="center"/>
    </xf>
    <xf borderId="31" fillId="0" fontId="1" numFmtId="1" xfId="0" applyAlignment="1" applyBorder="1" applyFont="1" applyNumberFormat="1">
      <alignment horizontal="center"/>
    </xf>
    <xf borderId="38" fillId="0" fontId="1" numFmtId="1" xfId="0" applyAlignment="1" applyBorder="1" applyFont="1" applyNumberFormat="1">
      <alignment horizontal="center"/>
    </xf>
    <xf borderId="33" fillId="0" fontId="1" numFmtId="1" xfId="0" applyAlignment="1" applyBorder="1" applyFont="1" applyNumberFormat="1">
      <alignment horizontal="center"/>
    </xf>
    <xf borderId="28" fillId="0" fontId="15" numFmtId="0" xfId="0" applyAlignment="1" applyBorder="1" applyFont="1">
      <alignment horizontal="left" readingOrder="0" vertical="center"/>
    </xf>
    <xf borderId="29" fillId="0" fontId="15" numFmtId="9" xfId="0" applyAlignment="1" applyBorder="1" applyFont="1" applyNumberFormat="1">
      <alignment horizontal="center" vertical="center"/>
    </xf>
    <xf borderId="30" fillId="0" fontId="15" numFmtId="9" xfId="0" applyAlignment="1" applyBorder="1" applyFont="1" applyNumberFormat="1">
      <alignment horizontal="center" vertical="center"/>
    </xf>
    <xf borderId="31" fillId="0" fontId="15" numFmtId="9" xfId="0" applyAlignment="1" applyBorder="1" applyFont="1" applyNumberFormat="1">
      <alignment horizontal="center" vertical="center"/>
    </xf>
    <xf borderId="33" fillId="0" fontId="15" numFmtId="9" xfId="0" applyAlignment="1" applyBorder="1" applyFont="1" applyNumberFormat="1">
      <alignment horizontal="center" vertical="center"/>
    </xf>
    <xf borderId="28" fillId="0" fontId="15" numFmtId="0" xfId="0" applyAlignment="1" applyBorder="1" applyFont="1">
      <alignment readingOrder="0" vertical="center"/>
    </xf>
    <xf borderId="8" fillId="0" fontId="1" numFmtId="1" xfId="0" applyAlignment="1" applyBorder="1" applyFont="1" applyNumberFormat="1">
      <alignment horizontal="center"/>
    </xf>
    <xf borderId="32" fillId="0" fontId="14" numFmtId="0" xfId="0" applyBorder="1" applyFont="1"/>
    <xf borderId="34" fillId="0" fontId="14" numFmtId="0" xfId="0" applyBorder="1" applyFont="1"/>
    <xf borderId="39" fillId="0" fontId="14" numFmtId="0" xfId="0" applyBorder="1" applyFont="1"/>
    <xf borderId="39" fillId="0" fontId="2" numFmtId="0" xfId="0" applyBorder="1" applyFont="1"/>
    <xf borderId="37" fillId="0" fontId="2" numFmtId="0" xfId="0" applyBorder="1" applyFont="1"/>
    <xf borderId="29" fillId="0" fontId="1" numFmtId="1" xfId="0" applyAlignment="1" applyBorder="1" applyFont="1" applyNumberFormat="1">
      <alignment horizontal="center"/>
    </xf>
    <xf borderId="8" fillId="0" fontId="14" numFmtId="0" xfId="0" applyAlignment="1" applyBorder="1" applyFont="1">
      <alignment horizontal="center"/>
    </xf>
    <xf borderId="34" fillId="0" fontId="1" numFmtId="3" xfId="0" applyAlignment="1" applyBorder="1" applyFont="1" applyNumberFormat="1">
      <alignment horizontal="center"/>
    </xf>
    <xf borderId="37" fillId="0" fontId="1" numFmtId="3" xfId="0" applyAlignment="1" applyBorder="1" applyFont="1" applyNumberFormat="1">
      <alignment horizontal="center"/>
    </xf>
    <xf borderId="38" fillId="0" fontId="1" numFmtId="3" xfId="0" applyAlignment="1" applyBorder="1" applyFont="1" applyNumberFormat="1">
      <alignment horizontal="center"/>
    </xf>
    <xf borderId="8" fillId="0" fontId="1" numFmtId="3" xfId="0" applyAlignment="1" applyBorder="1" applyFont="1" applyNumberFormat="1">
      <alignment horizontal="center"/>
    </xf>
    <xf borderId="0" fillId="0" fontId="1" numFmtId="0" xfId="0" applyFont="1"/>
    <xf borderId="32" fillId="0" fontId="15" numFmtId="0" xfId="0" applyAlignment="1" applyBorder="1" applyFont="1">
      <alignment horizontal="left" readingOrder="0" vertical="center"/>
    </xf>
    <xf borderId="34" fillId="0" fontId="15" numFmtId="3" xfId="0" applyAlignment="1" applyBorder="1" applyFont="1" applyNumberFormat="1">
      <alignment horizontal="center" vertical="center"/>
    </xf>
    <xf borderId="37" fillId="0" fontId="15" numFmtId="3" xfId="0" applyAlignment="1" applyBorder="1" applyFont="1" applyNumberFormat="1">
      <alignment horizontal="center" vertical="center"/>
    </xf>
    <xf borderId="30" fillId="0" fontId="1" numFmtId="167" xfId="0" applyAlignment="1" applyBorder="1" applyFont="1" applyNumberFormat="1">
      <alignment horizontal="center"/>
    </xf>
    <xf borderId="38" fillId="0" fontId="15" numFmtId="3" xfId="0" applyAlignment="1" applyBorder="1" applyFont="1" applyNumberFormat="1">
      <alignment horizontal="center" vertical="center"/>
    </xf>
    <xf borderId="31" fillId="0" fontId="1" numFmtId="167" xfId="0" applyAlignment="1" applyBorder="1" applyFont="1" applyNumberFormat="1">
      <alignment horizontal="center"/>
    </xf>
    <xf borderId="33" fillId="0" fontId="1" numFmtId="167" xfId="0" applyAlignment="1" applyBorder="1" applyFont="1" applyNumberFormat="1">
      <alignment horizontal="center"/>
    </xf>
    <xf borderId="29" fillId="0" fontId="15" numFmtId="165" xfId="0" applyAlignment="1" applyBorder="1" applyFont="1" applyNumberFormat="1">
      <alignment horizontal="center" vertical="center"/>
    </xf>
    <xf borderId="30" fillId="0" fontId="15" numFmtId="165" xfId="0" applyAlignment="1" applyBorder="1" applyFont="1" applyNumberFormat="1">
      <alignment horizontal="center" vertical="center"/>
    </xf>
    <xf borderId="31" fillId="0" fontId="15" numFmtId="165" xfId="0" applyAlignment="1" applyBorder="1" applyFont="1" applyNumberFormat="1">
      <alignment horizontal="center" vertical="center"/>
    </xf>
    <xf borderId="8" fillId="0" fontId="15" numFmtId="3" xfId="0" applyAlignment="1" applyBorder="1" applyFont="1" applyNumberFormat="1">
      <alignment horizontal="center" vertical="center"/>
    </xf>
    <xf borderId="0" fillId="0" fontId="15" numFmtId="0" xfId="0" applyAlignment="1" applyFont="1">
      <alignment vertical="center"/>
    </xf>
    <xf borderId="33" fillId="0" fontId="15" numFmtId="165" xfId="0" applyAlignment="1" applyBorder="1" applyFont="1" applyNumberFormat="1">
      <alignment horizontal="center" vertical="center"/>
    </xf>
    <xf borderId="40" fillId="0" fontId="1" numFmtId="0" xfId="0" applyAlignment="1" applyBorder="1" applyFont="1">
      <alignment readingOrder="0"/>
    </xf>
    <xf borderId="41" fillId="0" fontId="1" numFmtId="165" xfId="0" applyAlignment="1" applyBorder="1" applyFont="1" applyNumberFormat="1">
      <alignment horizontal="center"/>
    </xf>
    <xf borderId="42" fillId="0" fontId="1" numFmtId="165" xfId="0" applyAlignment="1" applyBorder="1" applyFont="1" applyNumberFormat="1">
      <alignment horizontal="center"/>
    </xf>
    <xf borderId="43" fillId="0" fontId="1" numFmtId="165" xfId="0" applyAlignment="1" applyBorder="1" applyFont="1" applyNumberFormat="1">
      <alignment horizontal="center"/>
    </xf>
    <xf borderId="44" fillId="0" fontId="1" numFmtId="165" xfId="0" applyAlignment="1" applyBorder="1" applyFont="1" applyNumberFormat="1">
      <alignment horizontal="center"/>
    </xf>
    <xf borderId="34" fillId="0" fontId="15" numFmtId="9" xfId="0" applyAlignment="1" applyBorder="1" applyFont="1" applyNumberFormat="1">
      <alignment horizontal="center" vertical="center"/>
    </xf>
    <xf borderId="37" fillId="0" fontId="15" numFmtId="9" xfId="0" applyAlignment="1" applyBorder="1" applyFont="1" applyNumberFormat="1">
      <alignment horizontal="center" vertical="center"/>
    </xf>
    <xf borderId="38" fillId="0" fontId="15" numFmtId="9" xfId="0" applyAlignment="1" applyBorder="1" applyFont="1" applyNumberFormat="1">
      <alignment horizontal="center" vertical="center"/>
    </xf>
    <xf borderId="8" fillId="0" fontId="15" numFmtId="1" xfId="0" applyAlignment="1" applyBorder="1" applyFont="1" applyNumberFormat="1">
      <alignment horizontal="center" vertical="center"/>
    </xf>
    <xf borderId="34" fillId="0" fontId="1" numFmtId="1" xfId="0" applyAlignment="1" applyBorder="1" applyFont="1" applyNumberFormat="1">
      <alignment horizontal="center"/>
    </xf>
    <xf borderId="32" fillId="0" fontId="15" numFmtId="0" xfId="0" applyAlignment="1" applyBorder="1" applyFont="1">
      <alignment readingOrder="0" vertical="center"/>
    </xf>
    <xf borderId="8" fillId="0" fontId="15" numFmtId="9" xfId="0" applyAlignment="1" applyBorder="1" applyFont="1" applyNumberFormat="1">
      <alignment horizontal="center" vertical="center"/>
    </xf>
    <xf borderId="34" fillId="0" fontId="15" numFmtId="165" xfId="0" applyAlignment="1" applyBorder="1" applyFont="1" applyNumberFormat="1">
      <alignment horizontal="center" vertical="center"/>
    </xf>
    <xf borderId="37" fillId="0" fontId="15" numFmtId="165" xfId="0" applyAlignment="1" applyBorder="1" applyFont="1" applyNumberFormat="1">
      <alignment horizontal="center" vertical="center"/>
    </xf>
    <xf borderId="38" fillId="0" fontId="15" numFmtId="165" xfId="0" applyAlignment="1" applyBorder="1" applyFont="1" applyNumberFormat="1">
      <alignment horizontal="center" vertical="center"/>
    </xf>
    <xf borderId="8" fillId="0" fontId="15" numFmtId="165" xfId="0" applyAlignment="1" applyBorder="1" applyFont="1" applyNumberFormat="1">
      <alignment horizontal="center" vertical="center"/>
    </xf>
    <xf borderId="45" fillId="0" fontId="1" numFmtId="0" xfId="0" applyAlignment="1" applyBorder="1" applyFont="1">
      <alignment readingOrder="0"/>
    </xf>
    <xf borderId="46" fillId="0" fontId="1" numFmtId="165" xfId="0" applyAlignment="1" applyBorder="1" applyFont="1" applyNumberFormat="1">
      <alignment horizontal="center"/>
    </xf>
    <xf borderId="47" fillId="0" fontId="1" numFmtId="165" xfId="0" applyAlignment="1" applyBorder="1" applyFont="1" applyNumberFormat="1">
      <alignment horizontal="center"/>
    </xf>
    <xf borderId="48" fillId="0" fontId="1" numFmtId="165" xfId="0" applyAlignment="1" applyBorder="1" applyFont="1" applyNumberFormat="1">
      <alignment horizontal="center"/>
    </xf>
    <xf borderId="14" fillId="0" fontId="1" numFmtId="165" xfId="0" applyAlignment="1" applyBorder="1" applyFont="1" applyNumberFormat="1">
      <alignment horizontal="center"/>
    </xf>
    <xf borderId="0" fillId="0" fontId="14" numFmtId="1" xfId="0" applyAlignment="1" applyFont="1" applyNumberFormat="1">
      <alignment horizontal="center"/>
    </xf>
    <xf borderId="0" fillId="0" fontId="14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ocumenttasks/documenttask3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Kyle Self" id="{d3faa991-0120-4d2a-b421-61788ccf4461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0" dT="2026-10-14T20:44:01.00" personId="{d3faa991-0120-4d2a-b421-61788ccf4461}" id="{8afe66e1-cfb8-43a7-ba72-aced88265c5e}" done="0">
    <x18tc:text xml:space="preserve">AE outbound activity requirements (if none, set to 0).</x18tc:text>
  </x18tc:threadedComment>
  <x18tc:threadedComment ref="A11" dT="2026-10-14T20:44:11.00" personId="{d3faa991-0120-4d2a-b421-61788ccf4461}" id="{96ba5867-03e4-42ac-9239-5113c3659725}" done="0">
    <x18tc:text xml:space="preserve">Current count of SDRs (Meeting bookers aka BDRs)</x18tc:text>
  </x18tc:threadedComment>
  <x18tc:threadedComment ref="A12" dT="2026-10-14T20:44:21.00" personId="{d3faa991-0120-4d2a-b421-61788ccf4461}" id="{a31b87c6-2cfb-4c65-9ba7-8316f798f0ae}" done="0">
    <x18tc:text xml:space="preserve">SDR outbound activity requirements</x18tc:text>
  </x18tc:threadedComment>
  <x18tc:threadedComment ref="A2" dT="2026-10-14T20:42:50.00" personId="{d3faa991-0120-4d2a-b421-61788ccf4461}" id="{d768b853-5f0b-457b-8275-61507ee68c0d}" done="0">
    <x18tc:text xml:space="preserve">Set this according to your current ARR. This determines the values for the benchmarks in column D:E. Source: KeyBanc 15th Annual SaaS Survey</x18tc:text>
  </x18tc:threadedComment>
  <x18tc:threadedComment ref="A3" dT="2026-10-14T20:43:00.00" personId="{d3faa991-0120-4d2a-b421-61788ccf4461}" id="{278b59f2-80cd-42ef-9235-e55f8fe72a67}" done="0">
    <x18tc:text xml:space="preserve">Current company ARR (If you report MRR, take the current MRR value and multiply it by 12.</x18tc:text>
  </x18tc:threadedComment>
  <x18tc:threadedComment ref="A4" dT="2026-10-14T20:43:12.00" personId="{d3faa991-0120-4d2a-b421-61788ccf4461}" id="{3de40761-5a87-49ec-98c0-477240756fec}" done="0">
    <x18tc:text xml:space="preserve">Average contract value (annual) for new logos.</x18tc:text>
  </x18tc:threadedComment>
  <x18tc:threadedComment ref="A5" dT="2026-10-14T20:43:28.00" personId="{d3faa991-0120-4d2a-b421-61788ccf4461}" id="{18b40c97-9a56-402e-bb6c-fd42abc2d136}" done="0">
    <x18tc:text xml:space="preserve">Average Contract Value for upsells / expansion deals.</x18tc:text>
  </x18tc:threadedComment>
  <x18tc:threadedComment ref="A6" dT="2026-10-14T20:43:37.00" personId="{d3faa991-0120-4d2a-b421-61788ccf4461}" id="{3c65e917-7ec2-45f6-abe8-5f03b07829e5}" done="0">
    <x18tc:text xml:space="preserve">Determines the average quota attainment % for AEs.</x18tc:text>
  </x18tc:threadedComment>
  <x18tc:threadedComment ref="A8" dT="2026-10-14T20:43:47.00" personId="{d3faa991-0120-4d2a-b421-61788ccf4461}" id="{ce2e093a-a8ef-4f00-a39a-9e41997e7cce}" done="0">
    <x18tc:text xml:space="preserve">Current count of Account Executives</x18tc:text>
  </x18tc:threadedComment>
  <x18tc:threadedComment ref="A15" dT="2026-10-14T20:44:36.00" personId="{d3faa991-0120-4d2a-b421-61788ccf4461}" id="{59230330-5336-43f4-af15-92feae9fa585}" done="0">
    <x18tc:text xml:space="preserve">Monthly ad budget spent on driving traffic to the website.</x18tc:text>
  </x18tc:threadedComment>
  <x18tc:threadedComment ref="A16" dT="2026-10-14T20:44:47.00" personId="{d3faa991-0120-4d2a-b421-61788ccf4461}" id="{5e66dde6-1c14-41b3-a988-9d3050ffb39b}" done="0">
    <x18tc:text xml:space="preserve">The % of site visitors that come from the PPC / Social Ad Budget.</x18tc:text>
  </x18tc:threadedComment>
  <x18tc:threadedComment ref="A17" dT="2026-10-14T20:44:56.00" personId="{d3faa991-0120-4d2a-b421-61788ccf4461}" id="{2fd0e036-076b-4a99-b35e-84793bf63566}" done="0">
    <x18tc:text xml:space="preserve">The % of site visitors that come from non-paid sources</x18tc:text>
  </x18tc:threadedComment>
  <x18tc:threadedComment ref="D2" dT="2026-10-14T20:45:05.00" personId="{d3faa991-0120-4d2a-b421-61788ccf4461}" id="{8c6bb71c-a59e-4ef3-b433-df558e6638b3}" done="0">
    <x18tc:text xml:space="preserve">The annual growth rate benchmark based on your current ARR segment (B2).</x18tc:text>
  </x18tc:threadedComment>
  <x18tc:threadedComment ref="D3" dT="2026-10-14T20:45:15.00" personId="{d3faa991-0120-4d2a-b421-61788ccf4461}" id="{6d89e307-ffe4-491c-8de6-8b9ce830b953}" done="0">
    <x18tc:text xml:space="preserve">The benchmark for the % of annual revenue that should come from new logos based on your ARR segment.</x18tc:text>
  </x18tc:threadedComment>
  <x18tc:threadedComment ref="D4" dT="2026-10-14T20:45:24.00" personId="{d3faa991-0120-4d2a-b421-61788ccf4461}" id="{942743b4-ca4f-4140-a376-f5a3ec3c7dbe}" done="0">
    <x18tc:text xml:space="preserve">The benchmark for the % of annual revenue that should come from upsell / expansion deals based on your ARR segment.</x18tc:text>
  </x18tc:threadedComment>
  <x18tc:threadedComment ref="D5" dT="2026-10-14T20:45:34.00" personId="{d3faa991-0120-4d2a-b421-61788ccf4461}" id="{a20bfaae-fa8f-4e15-82f8-6e9de2971e8a}" done="0">
    <x18tc:text xml:space="preserve">The % of revenue AEs can be accounted for based on their quota. Set via B6.</x18tc:text>
  </x18tc:threadedComment>
  <x18tc:threadedComment ref="D7" dT="2026-10-14T20:45:44.00" personId="{d3faa991-0120-4d2a-b421-61788ccf4461}" id="{069fe356-76d5-48dd-8d62-8fab6d1b0ea9}" done="0">
    <x18tc:text xml:space="preserve">The total annual ARR amount your company should drive based on the benchmarks determined companies ARR segment</x18tc:text>
  </x18tc:threadedComment>
  <x18tc:threadedComment ref="D8" dT="2026-10-14T20:45:54.00" personId="{d3faa991-0120-4d2a-b421-61788ccf4461}" id="{8ce42a0e-fd77-4629-8c4b-c2a2074b3816}" done="0">
    <x18tc:text xml:space="preserve">The total annual ARR amount your company should drive via new logos based on the benchmarks determined companies ARR segment</x18tc:text>
  </x18tc:threadedComment>
  <x18tc:threadedComment ref="D9" dT="2026-10-14T20:46:09.00" personId="{d3faa991-0120-4d2a-b421-61788ccf4461}" id="{83ab99eb-6b80-4077-8970-809d500f9fd7}" done="0">
    <x18tc:text xml:space="preserve">The total annual ARR amount your company should drive via expansion / upsells based on the benchmarks determined companies ARR segment</x18tc:text>
  </x18tc:threadedComment>
  <x18tc:threadedComment ref="D10" dT="2026-10-14T20:46:22.00" personId="{d3faa991-0120-4d2a-b421-61788ccf4461}" id="{ec02c5be-05cc-476b-82e5-b055bc987921}" done="0">
    <x18tc:text xml:space="preserve">The number of deals AEs are expected to sell Monthly based on your companies average ACV, AE quota, and quota attainment %.</x18tc:text>
  </x18tc:threadedComment>
  <x18tc:threadedComment ref="D11" dT="2026-10-14T20:46:31.00" personId="{d3faa991-0120-4d2a-b421-61788ccf4461}" id="{bb07b053-e47f-424c-8675-dcbbf6a06e59}" done="0">
    <x18tc:text xml:space="preserve">The revenue amount AEs are expected to sell Monthly based on your companies average ACV, AE quota, and quota attainment %.</x18tc:text>
  </x18tc:threadedComment>
  <x18tc:threadedComment ref="D13" dT="2026-10-14T20:46:41.00" personId="{d3faa991-0120-4d2a-b421-61788ccf4461}" id="{aab00e43-9e0f-44e6-b5e9-997ce4ff28b7}" done="0">
    <x18tc:text xml:space="preserve">The average cost per click based on the number of site visitors driven via paid channels and monthly ad budget.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10-14T20:47:05.00" personId="{d3faa991-0120-4d2a-b421-61788ccf4461}" id="{86006964-5694-45a7-b244-c1ecf92a8312}" done="0">
    <x18tc:text xml:space="preserve">Source for metrics highlighted in yellow (https://skipcall.io/en/blog/sdr-metrics-kpis)</x18tc:text>
    <x18tc:extLst>
      <ext uri="{F7C98A9C-CBB3-438F-8F68-D28B6AF4A901}">
        <xltc2:checksum/>
        <xltc2:hyperlink startIndex="42" length="44" url="https://skipcall.io/en/blog/sdr-metrics-kpis"/>
      </ext>
    </x18tc:extLst>
  </x18tc:threadedComment>
  <x18tc:threadedComment ref="A2" dT="2026-10-14T20:47:17.00" personId="{d3faa991-0120-4d2a-b421-61788ccf4461}" id="{b9cc2aa9-cddd-450d-9cf6-7734dc1a84d1}" done="0">
    <x18tc:text xml:space="preserve">% of revenue is this channel responsible for driving.</x18tc:text>
  </x18tc:threadedComment>
  <x18tc:threadedComment ref="A3" dT="2026-10-14T20:47:28.00" personId="{d3faa991-0120-4d2a-b421-61788ccf4461}" id="{f9e16619-d6b6-4c5e-90a5-e5173dabff7c}" done="0">
    <x18tc:text xml:space="preserve">How well this channel performs on average. This determines the values set in cells A4:B8</x18tc:text>
  </x18tc:threadedComment>
  <x18tc:threadedComment ref="A4" dT="2026-10-14T20:47:38.00" personId="{d3faa991-0120-4d2a-b421-61788ccf4461}" id="{fad9f184-13ec-4122-ac20-f5f9f904264d}" done="0">
    <x18tc:text xml:space="preserve">Average number of activities completed per contact</x18tc:text>
  </x18tc:threadedComment>
  <x18tc:threadedComment ref="A5" dT="2026-10-14T20:47:47.00" personId="{d3faa991-0120-4d2a-b421-61788ccf4461}" id="{3c5dde7e-788f-48bb-9b8e-51787f0ca9c0}" done="0">
    <x18tc:text xml:space="preserve">Conversation rate of demos booked based on the number of contacts engaged</x18tc:text>
  </x18tc:threadedComment>
  <x18tc:threadedComment ref="A6" dT="2026-10-14T20:47:56.00" personId="{d3faa991-0120-4d2a-b421-61788ccf4461}" id="{e3305327-b127-468c-9f65-86c05a73e081}" done="0">
    <x18tc:text xml:space="preserve">The % of booked demos that are attended.</x18tc:text>
  </x18tc:threadedComment>
  <x18tc:threadedComment ref="A7" dT="2026-10-14T20:48:04.00" personId="{d3faa991-0120-4d2a-b421-61788ccf4461}" id="{1be98447-3451-4492-9502-951d9878603d}" done="0">
    <x18tc:text xml:space="preserve">The % of attended demos that result in a deal being created in the pipeline.</x18tc:text>
  </x18tc:threadedComment>
  <x18tc:threadedComment ref="A8" dT="2026-10-14T20:48:12.00" personId="{d3faa991-0120-4d2a-b421-61788ccf4461}" id="{0d9292b7-34c3-49a2-9700-6de9228a96cd}" done="0">
    <x18tc:text xml:space="preserve">The % of deals in the pipeline that result in closed won revenue.</x18tc:text>
  </x18tc:threadedComment>
  <x18tc:threadedComment ref="A9" dT="2026-10-14T20:48:21.00" personId="{d3faa991-0120-4d2a-b421-61788ccf4461}" id="{d147a3b3-3762-4e13-887b-44c71ee980a5}" done="0">
    <x18tc:text xml:space="preserve">The revenue amount this channel will need to make up to achieve the annual revenue growth rate set on the Metrics / Benchmarks sheet.</x18tc:text>
  </x18tc:threadedComment>
  <x18tc:threadedComment ref="A10" dT="2026-10-14T20:48:33.00" personId="{d3faa991-0120-4d2a-b421-61788ccf4461}" id="{34ae2fdb-06ad-4612-8a83-38df5705ca40}" done="0">
    <x18tc:text xml:space="preserve">The avg revenue per month this channel will need drive to achieve the desire growth rate.</x18tc:text>
  </x18tc:threadedComment>
  <x18tc:threadedComment ref="A11" dT="2026-10-14T20:48:41.00" personId="{d3faa991-0120-4d2a-b421-61788ccf4461}" id="{5601d2e3-a128-4be2-bc07-f5fcd22e7a29}" done="0">
    <x18tc:text xml:space="preserve">The month over month growth rate this channel will need to hit given the current ceiling compared the channels annual revenue goal.</x18tc:text>
  </x18tc:threadedComment>
  <x18tc:threadedComment ref="A14" dT="2026-10-14T20:48:51.00" personId="{d3faa991-0120-4d2a-b421-61788ccf4461}" id="{6c6a428c-93fe-4157-9d71-6dee64145b10}" done="0">
    <x18tc:text xml:space="preserve">The number of ramped AEs required to hit the monthly revenue goal based on AE quota and quota attainment % from the metrics / benchmarks sheet.</x18tc:text>
  </x18tc:threadedComment>
  <x18tc:threadedComment ref="A15" dT="2026-10-14T20:49:04.00" personId="{d3faa991-0120-4d2a-b421-61788ccf4461}" id="{2262c106-ba7f-4f32-82df-3fdfd367694c}" done="0">
    <x18tc:text xml:space="preserve">The number of ramped SDRs required to hit the monthly activity goal based on SDR activity quota from the metrics / benchmarks sheet.</x18tc:text>
  </x18tc:threadedComment>
  <x18tc:threadedComment ref="A17" dT="2026-10-14T20:49:14.00" personId="{d3faa991-0120-4d2a-b421-61788ccf4461}" id="{f51339de-d17d-46bc-882f-6840cc6c2212}" done="0">
    <x18tc:text xml:space="preserve">Number of contacts enrolled in sequences / contacted by SDRs / AEs</x18tc:text>
  </x18tc:threadedComment>
  <x18tc:threadedComment ref="A19" dT="2026-10-14T20:49:25.00" personId="{d3faa991-0120-4d2a-b421-61788ccf4461}" id="{d1fc8528-4ed2-4b99-8738-98c62563d7e7}" done="0">
    <x18tc:text xml:space="preserve">The number of touchpoints (activities) the AE / SDR teams must hit to drive the demo booking metric required.</x18tc:text>
  </x18tc:threadedComment>
</x18tc:ThreadedComments>
</file>

<file path=xl/threadedComments/threadedComment3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2" dT="2026-10-14T20:49:50.00" personId="{d3faa991-0120-4d2a-b421-61788ccf4461}" id="{ba6f12ac-01fe-45a1-b3d1-98a0e7f88a07}" done="0">
    <x18tc:text xml:space="preserve">% of revenue is this channel responsible for driving.</x18tc:text>
  </x18tc:threadedComment>
  <x18tc:threadedComment ref="A3" dT="2026-10-14T20:49:58.00" personId="{d3faa991-0120-4d2a-b421-61788ccf4461}" id="{2b9c9796-4862-4a2c-936a-0f8fc4aef9e5}" done="0">
    <x18tc:text xml:space="preserve">How well this channel performs on average. This determines the values set in cells A4:B8</x18tc:text>
  </x18tc:threadedComment>
  <x18tc:threadedComment ref="A4" dT="2026-10-14T20:50:05.00" personId="{d3faa991-0120-4d2a-b421-61788ccf4461}" id="{a4ed382f-a5f0-43d2-a984-ec82fd2b4ce1}" done="0">
    <x18tc:text xml:space="preserve">The % of website visitors that convert to leads via form fill.</x18tc:text>
  </x18tc:threadedComment>
  <x18tc:threadedComment ref="A5" dT="2026-10-14T20:50:16.00" personId="{d3faa991-0120-4d2a-b421-61788ccf4461}" id="{7042843a-8a2b-43de-b6e4-337c47b9b318}" done="0">
    <x18tc:text xml:space="preserve">The % of form fills that convert to a demo booked.</x18tc:text>
  </x18tc:threadedComment>
  <x18tc:threadedComment ref="A6" dT="2026-10-14T20:50:23.00" personId="{d3faa991-0120-4d2a-b421-61788ccf4461}" id="{c706b3bf-40e2-44a4-b5bc-2d71cd50ba66}" done="0">
    <x18tc:text xml:space="preserve">The % of demos attended compared to the number of demos booked.</x18tc:text>
  </x18tc:threadedComment>
  <x18tc:threadedComment ref="A7" dT="2026-10-14T20:50:30.00" personId="{d3faa991-0120-4d2a-b421-61788ccf4461}" id="{0c1d73f1-55f1-4d7b-8f05-aeb9defe9b55}" done="0">
    <x18tc:text xml:space="preserve">The % of attended demos that convert into an opportunity in the sales pipeline.</x18tc:text>
  </x18tc:threadedComment>
  <x18tc:threadedComment ref="A8" dT="2026-10-14T20:50:40.00" personId="{d3faa991-0120-4d2a-b421-61788ccf4461}" id="{655552b1-1c84-4494-b32a-339a17ac2e69}" done="0">
    <x18tc:text xml:space="preserve">The % of deals that convert to closed won revenue</x18tc:text>
  </x18tc:threadedComment>
  <x18tc:threadedComment ref="A9" dT="2026-10-14T20:50:49.00" personId="{d3faa991-0120-4d2a-b421-61788ccf4461}" id="{7dcf8539-f448-486f-99d4-116e6f7c5e34}" done="0">
    <x18tc:text xml:space="preserve">The revenue amount this channel will need to make up to achieve the annual revenue growth rate set on the Metrics / Benchmarks sheet.</x18tc:text>
  </x18tc:threadedComment>
  <x18tc:threadedComment ref="A10" dT="2026-10-14T20:50:57.00" personId="{d3faa991-0120-4d2a-b421-61788ccf4461}" id="{3f2dd93d-7c63-42d8-b455-138644211f6c}" done="0">
    <x18tc:text xml:space="preserve">The avg revenue per month this channel will need drive to achieve the desire growth rate.</x18tc:text>
  </x18tc:threadedComment>
  <x18tc:threadedComment ref="A11" dT="2026-10-14T20:51:06.00" personId="{d3faa991-0120-4d2a-b421-61788ccf4461}" id="{9d6409b7-8331-40e0-a222-5c792fc63fa0}" done="0">
    <x18tc:text xml:space="preserve">The month over month growth rate this channel will need to hit given the current ceiling compared the channels annual revenue goal.</x18tc:text>
  </x18tc:threadedComment>
  <x18tc:threadedComment ref="A15" dT="2026-10-14T20:51:16.00" personId="{d3faa991-0120-4d2a-b421-61788ccf4461}" id="{1d016856-a330-43ae-9f83-daac8d354c3e}" done="0">
    <x18tc:text xml:space="preserve">The monthly ad budget required to achieve the desired site traffic based on the % of traffic from paid and CPC values on the Metrics / Benchmarks sheet.</x18tc:text>
  </x18tc:threadedComment>
  <x18tc:threadedComment ref="A16" dT="2026-10-14T20:51:24.00" personId="{d3faa991-0120-4d2a-b421-61788ccf4461}" id="{59c41a4b-393b-4a2d-bd79-e0192421e082}" done="0">
    <x18tc:text xml:space="preserve">The number of site visitors required to achieve the desired number of leads to hit the revenue target for this channel.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microsoft.com/office/2017/10/relationships/threadedComment" Target="../threadedComments/threadedComment3.xml"/><Relationship Id="rId3" Type="http://schemas.microsoft.com/office/2019/04/relationships/documenttask" Target="../documenttasks/documenttask3.xml"/><Relationship Id="rId4" Type="http://schemas.openxmlformats.org/officeDocument/2006/relationships/drawing" Target="../drawings/drawing3.xml"/><Relationship Id="rId5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18.13"/>
    <col customWidth="1" min="4" max="4" width="23.0"/>
  </cols>
  <sheetData>
    <row r="1" ht="19.5" customHeight="1">
      <c r="A1" s="4" t="s">
        <v>1</v>
      </c>
      <c r="B1" s="6"/>
      <c r="D1" s="4" t="s">
        <v>4</v>
      </c>
      <c r="E1" s="6"/>
    </row>
    <row r="2">
      <c r="A2" s="9" t="s">
        <v>5</v>
      </c>
      <c r="B2" s="14" t="s">
        <v>8</v>
      </c>
      <c r="D2" s="15" t="s">
        <v>10</v>
      </c>
      <c r="E2" s="18">
        <f>IFS(B2="&lt;$10M", 0.26, B2="$10M - $25M", 0.17, B2="$25M - $50M", 0.21, B2="&gt;$50M", 0.17)</f>
        <v>0.26</v>
      </c>
    </row>
    <row r="3">
      <c r="A3" s="9" t="s">
        <v>13</v>
      </c>
      <c r="B3" s="20">
        <v>1.5E7</v>
      </c>
      <c r="D3" s="15" t="s">
        <v>16</v>
      </c>
      <c r="E3" s="18">
        <f>IFS(B2="&lt;$10M", 0.7, B2="$10M - $25M", 0.52, B2="$25M - $50M", 0.51, B2="&gt;$50M", 0.5)</f>
        <v>0.7</v>
      </c>
    </row>
    <row r="4">
      <c r="A4" s="9" t="s">
        <v>18</v>
      </c>
      <c r="B4" s="20">
        <v>15000.0</v>
      </c>
      <c r="D4" s="15" t="s">
        <v>19</v>
      </c>
      <c r="E4" s="18">
        <f>1-E3</f>
        <v>0.3</v>
      </c>
    </row>
    <row r="5">
      <c r="A5" s="9" t="s">
        <v>21</v>
      </c>
      <c r="B5" s="20">
        <v>10000.0</v>
      </c>
      <c r="D5" s="15" t="s">
        <v>22</v>
      </c>
      <c r="E5" s="18">
        <f>IFS(B6="Below Average", 0.5, B6="Average", 0.75, B6="Above Average", 1)</f>
        <v>1</v>
      </c>
    </row>
    <row r="6">
      <c r="A6" s="9" t="s">
        <v>24</v>
      </c>
      <c r="B6" s="14" t="s">
        <v>25</v>
      </c>
      <c r="D6" s="25"/>
      <c r="E6" s="26"/>
    </row>
    <row r="7">
      <c r="A7" s="27"/>
      <c r="B7" s="28"/>
      <c r="D7" s="15" t="s">
        <v>27</v>
      </c>
      <c r="E7" s="34">
        <f>IFS(B2="&lt;$10M", ((0.26*B3)), B2="$10M - $25M", ((0.17*B3)), B2="$25M - $50M", ((0.21*B3)), B2="&gt;$50M", ((0.17*B3)))</f>
        <v>3900000</v>
      </c>
    </row>
    <row r="8">
      <c r="A8" s="9" t="s">
        <v>31</v>
      </c>
      <c r="B8" s="14">
        <v>2.0</v>
      </c>
      <c r="D8" s="15" t="s">
        <v>32</v>
      </c>
      <c r="E8" s="34">
        <f>E7*E3</f>
        <v>2730000</v>
      </c>
    </row>
    <row r="9">
      <c r="A9" s="9" t="s">
        <v>39</v>
      </c>
      <c r="B9" s="20">
        <v>25000.0</v>
      </c>
      <c r="D9" s="15" t="s">
        <v>41</v>
      </c>
      <c r="E9" s="34">
        <f>E7*E4</f>
        <v>1170000</v>
      </c>
    </row>
    <row r="10">
      <c r="A10" s="9" t="s">
        <v>48</v>
      </c>
      <c r="B10" s="14">
        <v>20.0</v>
      </c>
      <c r="D10" s="15" t="s">
        <v>49</v>
      </c>
      <c r="E10" s="48">
        <f>(B9*E5)/B4</f>
        <v>1.666666667</v>
      </c>
    </row>
    <row r="11">
      <c r="A11" s="9" t="s">
        <v>51</v>
      </c>
      <c r="B11" s="14">
        <v>1.0</v>
      </c>
      <c r="D11" s="15" t="s">
        <v>52</v>
      </c>
      <c r="E11" s="34">
        <f>B9*E5</f>
        <v>25000</v>
      </c>
    </row>
    <row r="12">
      <c r="A12" s="9" t="s">
        <v>53</v>
      </c>
      <c r="B12" s="14">
        <v>100.0</v>
      </c>
      <c r="D12" s="25"/>
      <c r="E12" s="26"/>
    </row>
    <row r="13">
      <c r="A13" s="27"/>
      <c r="B13" s="51"/>
      <c r="D13" s="53" t="s">
        <v>55</v>
      </c>
      <c r="E13" s="55">
        <f>B15/(B14*B16)</f>
        <v>0.6666666667</v>
      </c>
    </row>
    <row r="14">
      <c r="A14" s="9" t="s">
        <v>56</v>
      </c>
      <c r="B14" s="57">
        <v>1000.0</v>
      </c>
    </row>
    <row r="15">
      <c r="A15" s="9" t="s">
        <v>57</v>
      </c>
      <c r="B15" s="20">
        <v>500.0</v>
      </c>
    </row>
    <row r="16">
      <c r="A16" s="9" t="s">
        <v>58</v>
      </c>
      <c r="B16" s="58">
        <v>0.75</v>
      </c>
    </row>
    <row r="17">
      <c r="A17" s="60" t="s">
        <v>59</v>
      </c>
      <c r="B17" s="62">
        <v>0.25</v>
      </c>
    </row>
    <row r="19">
      <c r="B19" s="63"/>
    </row>
    <row r="20">
      <c r="B20" s="43"/>
    </row>
    <row r="21">
      <c r="B21" s="43"/>
    </row>
    <row r="22">
      <c r="B22" s="43"/>
    </row>
    <row r="23">
      <c r="B23" s="43"/>
    </row>
    <row r="24">
      <c r="B24" s="43"/>
    </row>
    <row r="25">
      <c r="B25" s="43"/>
    </row>
    <row r="26">
      <c r="B26" s="43"/>
    </row>
    <row r="27">
      <c r="B27" s="43"/>
    </row>
    <row r="28">
      <c r="B28" s="43"/>
    </row>
    <row r="29">
      <c r="B29" s="43"/>
    </row>
    <row r="30">
      <c r="B30" s="43"/>
    </row>
    <row r="31">
      <c r="B31" s="43"/>
    </row>
    <row r="32">
      <c r="B32" s="43"/>
    </row>
    <row r="33">
      <c r="B33" s="43"/>
    </row>
    <row r="34">
      <c r="B34" s="43"/>
    </row>
    <row r="35">
      <c r="B35" s="43"/>
    </row>
    <row r="36">
      <c r="B36" s="43"/>
    </row>
    <row r="37">
      <c r="B37" s="43"/>
    </row>
    <row r="38">
      <c r="B38" s="43"/>
    </row>
    <row r="39">
      <c r="B39" s="43"/>
    </row>
    <row r="40">
      <c r="B40" s="43"/>
    </row>
    <row r="41">
      <c r="B41" s="43"/>
    </row>
    <row r="42">
      <c r="B42" s="43"/>
    </row>
    <row r="43">
      <c r="B43" s="43"/>
    </row>
    <row r="44">
      <c r="B44" s="43"/>
    </row>
    <row r="45">
      <c r="B45" s="43"/>
    </row>
    <row r="46">
      <c r="B46" s="43"/>
    </row>
    <row r="47">
      <c r="B47" s="43"/>
    </row>
    <row r="48">
      <c r="B48" s="43"/>
    </row>
    <row r="49">
      <c r="B49" s="43"/>
    </row>
    <row r="50">
      <c r="B50" s="43"/>
    </row>
    <row r="51">
      <c r="B51" s="43"/>
    </row>
    <row r="52">
      <c r="B52" s="43"/>
    </row>
    <row r="53">
      <c r="B53" s="43"/>
    </row>
    <row r="54">
      <c r="B54" s="43"/>
    </row>
    <row r="55">
      <c r="B55" s="43"/>
    </row>
    <row r="56">
      <c r="B56" s="43"/>
    </row>
    <row r="57">
      <c r="B57" s="43"/>
    </row>
    <row r="58">
      <c r="B58" s="43"/>
    </row>
    <row r="59">
      <c r="B59" s="43"/>
    </row>
    <row r="60">
      <c r="B60" s="43"/>
    </row>
    <row r="61">
      <c r="B61" s="43"/>
    </row>
    <row r="62">
      <c r="B62" s="43"/>
    </row>
    <row r="63">
      <c r="B63" s="43"/>
    </row>
    <row r="64">
      <c r="B64" s="43"/>
    </row>
    <row r="65">
      <c r="B65" s="43"/>
    </row>
    <row r="66">
      <c r="B66" s="43"/>
    </row>
    <row r="67">
      <c r="B67" s="43"/>
    </row>
    <row r="68">
      <c r="B68" s="43"/>
    </row>
    <row r="69">
      <c r="B69" s="43"/>
    </row>
    <row r="70">
      <c r="B70" s="43"/>
    </row>
    <row r="71">
      <c r="B71" s="43"/>
    </row>
    <row r="72">
      <c r="B72" s="43"/>
    </row>
    <row r="73">
      <c r="B73" s="43"/>
    </row>
    <row r="74">
      <c r="B74" s="43"/>
    </row>
    <row r="75">
      <c r="B75" s="43"/>
    </row>
    <row r="76">
      <c r="B76" s="43"/>
    </row>
    <row r="77">
      <c r="B77" s="43"/>
    </row>
    <row r="78">
      <c r="B78" s="43"/>
    </row>
    <row r="79">
      <c r="B79" s="43"/>
    </row>
    <row r="80">
      <c r="B80" s="43"/>
    </row>
    <row r="81">
      <c r="B81" s="43"/>
    </row>
    <row r="82">
      <c r="B82" s="43"/>
    </row>
    <row r="83">
      <c r="B83" s="43"/>
    </row>
    <row r="84">
      <c r="B84" s="43"/>
    </row>
    <row r="85">
      <c r="B85" s="43"/>
    </row>
    <row r="86">
      <c r="B86" s="43"/>
    </row>
    <row r="87">
      <c r="B87" s="43"/>
    </row>
    <row r="88">
      <c r="B88" s="43"/>
    </row>
    <row r="89">
      <c r="B89" s="43"/>
    </row>
    <row r="90">
      <c r="B90" s="43"/>
    </row>
    <row r="91">
      <c r="B91" s="43"/>
    </row>
    <row r="92">
      <c r="B92" s="43"/>
    </row>
    <row r="93">
      <c r="B93" s="43"/>
    </row>
    <row r="94">
      <c r="B94" s="43"/>
    </row>
    <row r="95">
      <c r="B95" s="43"/>
    </row>
    <row r="96">
      <c r="B96" s="43"/>
    </row>
    <row r="97">
      <c r="B97" s="43"/>
    </row>
    <row r="98">
      <c r="B98" s="43"/>
    </row>
    <row r="99">
      <c r="B99" s="43"/>
    </row>
    <row r="100">
      <c r="B100" s="43"/>
    </row>
    <row r="101">
      <c r="B101" s="43"/>
    </row>
    <row r="102">
      <c r="B102" s="43"/>
    </row>
    <row r="103">
      <c r="B103" s="43"/>
    </row>
    <row r="104">
      <c r="B104" s="43"/>
    </row>
    <row r="105">
      <c r="B105" s="43"/>
    </row>
    <row r="106">
      <c r="B106" s="43"/>
    </row>
    <row r="107">
      <c r="B107" s="43"/>
    </row>
    <row r="108">
      <c r="B108" s="43"/>
    </row>
    <row r="109">
      <c r="B109" s="43"/>
    </row>
    <row r="110">
      <c r="B110" s="43"/>
    </row>
    <row r="111">
      <c r="B111" s="43"/>
    </row>
    <row r="112">
      <c r="B112" s="43"/>
    </row>
    <row r="113">
      <c r="B113" s="43"/>
    </row>
    <row r="114">
      <c r="B114" s="43"/>
    </row>
    <row r="115">
      <c r="B115" s="43"/>
    </row>
    <row r="116">
      <c r="B116" s="43"/>
    </row>
    <row r="117">
      <c r="B117" s="43"/>
    </row>
    <row r="118">
      <c r="B118" s="43"/>
    </row>
    <row r="119">
      <c r="B119" s="43"/>
    </row>
    <row r="120">
      <c r="B120" s="43"/>
    </row>
    <row r="121">
      <c r="B121" s="43"/>
    </row>
    <row r="122">
      <c r="B122" s="43"/>
    </row>
    <row r="123">
      <c r="B123" s="43"/>
    </row>
    <row r="124">
      <c r="B124" s="43"/>
    </row>
    <row r="125">
      <c r="B125" s="43"/>
    </row>
    <row r="126">
      <c r="B126" s="43"/>
    </row>
    <row r="127">
      <c r="B127" s="43"/>
    </row>
    <row r="128">
      <c r="B128" s="43"/>
    </row>
    <row r="129">
      <c r="B129" s="43"/>
    </row>
    <row r="130">
      <c r="B130" s="43"/>
    </row>
    <row r="131">
      <c r="B131" s="43"/>
    </row>
    <row r="132">
      <c r="B132" s="43"/>
    </row>
    <row r="133">
      <c r="B133" s="43"/>
    </row>
    <row r="134">
      <c r="B134" s="43"/>
    </row>
    <row r="135">
      <c r="B135" s="43"/>
    </row>
    <row r="136">
      <c r="B136" s="43"/>
    </row>
    <row r="137">
      <c r="B137" s="43"/>
    </row>
    <row r="138">
      <c r="B138" s="43"/>
    </row>
    <row r="139">
      <c r="B139" s="43"/>
    </row>
    <row r="140">
      <c r="B140" s="43"/>
    </row>
    <row r="141">
      <c r="B141" s="43"/>
    </row>
    <row r="142">
      <c r="B142" s="43"/>
    </row>
    <row r="143">
      <c r="B143" s="43"/>
    </row>
    <row r="144">
      <c r="B144" s="43"/>
    </row>
    <row r="145">
      <c r="B145" s="43"/>
    </row>
    <row r="146">
      <c r="B146" s="43"/>
    </row>
    <row r="147">
      <c r="B147" s="43"/>
    </row>
    <row r="148">
      <c r="B148" s="43"/>
    </row>
    <row r="149">
      <c r="B149" s="43"/>
    </row>
    <row r="150">
      <c r="B150" s="43"/>
    </row>
    <row r="151">
      <c r="B151" s="43"/>
    </row>
    <row r="152">
      <c r="B152" s="43"/>
    </row>
    <row r="153">
      <c r="B153" s="43"/>
    </row>
    <row r="154">
      <c r="B154" s="43"/>
    </row>
    <row r="155">
      <c r="B155" s="43"/>
    </row>
    <row r="156">
      <c r="B156" s="43"/>
    </row>
    <row r="157">
      <c r="B157" s="43"/>
    </row>
    <row r="158">
      <c r="B158" s="43"/>
    </row>
    <row r="159">
      <c r="B159" s="43"/>
    </row>
    <row r="160">
      <c r="B160" s="43"/>
    </row>
    <row r="161">
      <c r="B161" s="43"/>
    </row>
    <row r="162">
      <c r="B162" s="43"/>
    </row>
    <row r="163">
      <c r="B163" s="43"/>
    </row>
    <row r="164">
      <c r="B164" s="43"/>
    </row>
    <row r="165">
      <c r="B165" s="43"/>
    </row>
    <row r="166">
      <c r="B166" s="43"/>
    </row>
    <row r="167">
      <c r="B167" s="43"/>
    </row>
    <row r="168">
      <c r="B168" s="43"/>
    </row>
    <row r="169">
      <c r="B169" s="43"/>
    </row>
    <row r="170">
      <c r="B170" s="43"/>
    </row>
    <row r="171">
      <c r="B171" s="43"/>
    </row>
    <row r="172">
      <c r="B172" s="43"/>
    </row>
    <row r="173">
      <c r="B173" s="43"/>
    </row>
    <row r="174">
      <c r="B174" s="43"/>
    </row>
    <row r="175">
      <c r="B175" s="43"/>
    </row>
    <row r="176">
      <c r="B176" s="43"/>
    </row>
    <row r="177">
      <c r="B177" s="43"/>
    </row>
    <row r="178">
      <c r="B178" s="43"/>
    </row>
    <row r="179">
      <c r="B179" s="43"/>
    </row>
    <row r="180">
      <c r="B180" s="43"/>
    </row>
    <row r="181">
      <c r="B181" s="43"/>
    </row>
    <row r="182">
      <c r="B182" s="43"/>
    </row>
    <row r="183">
      <c r="B183" s="43"/>
    </row>
    <row r="184">
      <c r="B184" s="43"/>
    </row>
    <row r="185">
      <c r="B185" s="43"/>
    </row>
    <row r="186">
      <c r="B186" s="43"/>
    </row>
    <row r="187">
      <c r="B187" s="43"/>
    </row>
    <row r="188">
      <c r="B188" s="43"/>
    </row>
    <row r="189">
      <c r="B189" s="43"/>
    </row>
    <row r="190">
      <c r="B190" s="43"/>
    </row>
    <row r="191">
      <c r="B191" s="43"/>
    </row>
    <row r="192">
      <c r="B192" s="43"/>
    </row>
    <row r="193">
      <c r="B193" s="43"/>
    </row>
    <row r="194">
      <c r="B194" s="43"/>
    </row>
    <row r="195">
      <c r="B195" s="43"/>
    </row>
    <row r="196">
      <c r="B196" s="43"/>
    </row>
    <row r="197">
      <c r="B197" s="43"/>
    </row>
    <row r="198">
      <c r="B198" s="43"/>
    </row>
    <row r="199">
      <c r="B199" s="43"/>
    </row>
    <row r="200">
      <c r="B200" s="43"/>
    </row>
    <row r="201">
      <c r="B201" s="43"/>
    </row>
    <row r="202">
      <c r="B202" s="43"/>
    </row>
    <row r="203">
      <c r="B203" s="43"/>
    </row>
    <row r="204">
      <c r="B204" s="43"/>
    </row>
    <row r="205">
      <c r="B205" s="43"/>
    </row>
    <row r="206">
      <c r="B206" s="43"/>
    </row>
    <row r="207">
      <c r="B207" s="43"/>
    </row>
    <row r="208">
      <c r="B208" s="43"/>
    </row>
    <row r="209">
      <c r="B209" s="43"/>
    </row>
    <row r="210">
      <c r="B210" s="43"/>
    </row>
    <row r="211">
      <c r="B211" s="43"/>
    </row>
    <row r="212">
      <c r="B212" s="43"/>
    </row>
    <row r="213">
      <c r="B213" s="43"/>
    </row>
    <row r="214">
      <c r="B214" s="43"/>
    </row>
    <row r="215">
      <c r="B215" s="43"/>
    </row>
    <row r="216">
      <c r="B216" s="43"/>
    </row>
    <row r="217">
      <c r="B217" s="43"/>
    </row>
    <row r="218">
      <c r="B218" s="43"/>
    </row>
    <row r="219">
      <c r="B219" s="43"/>
    </row>
    <row r="220">
      <c r="B220" s="43"/>
    </row>
    <row r="221">
      <c r="B221" s="43"/>
    </row>
    <row r="222">
      <c r="B222" s="43"/>
    </row>
    <row r="223">
      <c r="B223" s="43"/>
    </row>
    <row r="224">
      <c r="B224" s="43"/>
    </row>
    <row r="225">
      <c r="B225" s="43"/>
    </row>
    <row r="226">
      <c r="B226" s="43"/>
    </row>
    <row r="227">
      <c r="B227" s="43"/>
    </row>
    <row r="228">
      <c r="B228" s="43"/>
    </row>
    <row r="229">
      <c r="B229" s="43"/>
    </row>
    <row r="230">
      <c r="B230" s="43"/>
    </row>
    <row r="231">
      <c r="B231" s="43"/>
    </row>
    <row r="232">
      <c r="B232" s="43"/>
    </row>
    <row r="233">
      <c r="B233" s="43"/>
    </row>
    <row r="234">
      <c r="B234" s="43"/>
    </row>
    <row r="235">
      <c r="B235" s="43"/>
    </row>
    <row r="236">
      <c r="B236" s="43"/>
    </row>
    <row r="237">
      <c r="B237" s="43"/>
    </row>
    <row r="238">
      <c r="B238" s="43"/>
    </row>
    <row r="239">
      <c r="B239" s="43"/>
    </row>
    <row r="240">
      <c r="B240" s="43"/>
    </row>
    <row r="241">
      <c r="B241" s="43"/>
    </row>
    <row r="242">
      <c r="B242" s="43"/>
    </row>
    <row r="243">
      <c r="B243" s="43"/>
    </row>
    <row r="244">
      <c r="B244" s="43"/>
    </row>
    <row r="245">
      <c r="B245" s="43"/>
    </row>
    <row r="246">
      <c r="B246" s="43"/>
    </row>
    <row r="247">
      <c r="B247" s="43"/>
    </row>
    <row r="248">
      <c r="B248" s="43"/>
    </row>
    <row r="249">
      <c r="B249" s="43"/>
    </row>
    <row r="250">
      <c r="B250" s="43"/>
    </row>
    <row r="251">
      <c r="B251" s="43"/>
    </row>
    <row r="252">
      <c r="B252" s="43"/>
    </row>
    <row r="253">
      <c r="B253" s="43"/>
    </row>
    <row r="254">
      <c r="B254" s="43"/>
    </row>
    <row r="255">
      <c r="B255" s="43"/>
    </row>
    <row r="256">
      <c r="B256" s="43"/>
    </row>
    <row r="257">
      <c r="B257" s="43"/>
    </row>
    <row r="258">
      <c r="B258" s="43"/>
    </row>
    <row r="259">
      <c r="B259" s="43"/>
    </row>
    <row r="260">
      <c r="B260" s="43"/>
    </row>
    <row r="261">
      <c r="B261" s="43"/>
    </row>
    <row r="262">
      <c r="B262" s="43"/>
    </row>
    <row r="263">
      <c r="B263" s="43"/>
    </row>
    <row r="264">
      <c r="B264" s="43"/>
    </row>
    <row r="265">
      <c r="B265" s="43"/>
    </row>
    <row r="266">
      <c r="B266" s="43"/>
    </row>
    <row r="267">
      <c r="B267" s="43"/>
    </row>
    <row r="268">
      <c r="B268" s="43"/>
    </row>
    <row r="269">
      <c r="B269" s="43"/>
    </row>
    <row r="270">
      <c r="B270" s="43"/>
    </row>
    <row r="271">
      <c r="B271" s="43"/>
    </row>
    <row r="272">
      <c r="B272" s="43"/>
    </row>
    <row r="273">
      <c r="B273" s="43"/>
    </row>
    <row r="274">
      <c r="B274" s="43"/>
    </row>
    <row r="275">
      <c r="B275" s="43"/>
    </row>
    <row r="276">
      <c r="B276" s="43"/>
    </row>
    <row r="277">
      <c r="B277" s="43"/>
    </row>
    <row r="278">
      <c r="B278" s="43"/>
    </row>
    <row r="279">
      <c r="B279" s="43"/>
    </row>
    <row r="280">
      <c r="B280" s="43"/>
    </row>
    <row r="281">
      <c r="B281" s="43"/>
    </row>
    <row r="282">
      <c r="B282" s="43"/>
    </row>
    <row r="283">
      <c r="B283" s="43"/>
    </row>
    <row r="284">
      <c r="B284" s="43"/>
    </row>
    <row r="285">
      <c r="B285" s="43"/>
    </row>
    <row r="286">
      <c r="B286" s="43"/>
    </row>
    <row r="287">
      <c r="B287" s="43"/>
    </row>
    <row r="288">
      <c r="B288" s="43"/>
    </row>
    <row r="289">
      <c r="B289" s="43"/>
    </row>
    <row r="290">
      <c r="B290" s="43"/>
    </row>
    <row r="291">
      <c r="B291" s="43"/>
    </row>
    <row r="292">
      <c r="B292" s="43"/>
    </row>
    <row r="293">
      <c r="B293" s="43"/>
    </row>
    <row r="294">
      <c r="B294" s="43"/>
    </row>
    <row r="295">
      <c r="B295" s="43"/>
    </row>
    <row r="296">
      <c r="B296" s="43"/>
    </row>
    <row r="297">
      <c r="B297" s="43"/>
    </row>
    <row r="298">
      <c r="B298" s="43"/>
    </row>
    <row r="299">
      <c r="B299" s="43"/>
    </row>
    <row r="300">
      <c r="B300" s="43"/>
    </row>
    <row r="301">
      <c r="B301" s="43"/>
    </row>
    <row r="302">
      <c r="B302" s="43"/>
    </row>
    <row r="303">
      <c r="B303" s="43"/>
    </row>
    <row r="304">
      <c r="B304" s="43"/>
    </row>
    <row r="305">
      <c r="B305" s="43"/>
    </row>
    <row r="306">
      <c r="B306" s="43"/>
    </row>
    <row r="307">
      <c r="B307" s="43"/>
    </row>
    <row r="308">
      <c r="B308" s="43"/>
    </row>
    <row r="309">
      <c r="B309" s="43"/>
    </row>
    <row r="310">
      <c r="B310" s="43"/>
    </row>
    <row r="311">
      <c r="B311" s="43"/>
    </row>
    <row r="312">
      <c r="B312" s="43"/>
    </row>
    <row r="313">
      <c r="B313" s="43"/>
    </row>
    <row r="314">
      <c r="B314" s="43"/>
    </row>
    <row r="315">
      <c r="B315" s="43"/>
    </row>
    <row r="316">
      <c r="B316" s="43"/>
    </row>
    <row r="317">
      <c r="B317" s="43"/>
    </row>
    <row r="318">
      <c r="B318" s="43"/>
    </row>
    <row r="319">
      <c r="B319" s="43"/>
    </row>
    <row r="320">
      <c r="B320" s="43"/>
    </row>
    <row r="321">
      <c r="B321" s="43"/>
    </row>
    <row r="322">
      <c r="B322" s="43"/>
    </row>
    <row r="323">
      <c r="B323" s="43"/>
    </row>
    <row r="324">
      <c r="B324" s="43"/>
    </row>
    <row r="325">
      <c r="B325" s="43"/>
    </row>
    <row r="326">
      <c r="B326" s="43"/>
    </row>
    <row r="327">
      <c r="B327" s="43"/>
    </row>
    <row r="328">
      <c r="B328" s="43"/>
    </row>
    <row r="329">
      <c r="B329" s="43"/>
    </row>
    <row r="330">
      <c r="B330" s="43"/>
    </row>
    <row r="331">
      <c r="B331" s="43"/>
    </row>
    <row r="332">
      <c r="B332" s="43"/>
    </row>
    <row r="333">
      <c r="B333" s="43"/>
    </row>
    <row r="334">
      <c r="B334" s="43"/>
    </row>
    <row r="335">
      <c r="B335" s="43"/>
    </row>
    <row r="336">
      <c r="B336" s="43"/>
    </row>
    <row r="337">
      <c r="B337" s="43"/>
    </row>
    <row r="338">
      <c r="B338" s="43"/>
    </row>
    <row r="339">
      <c r="B339" s="43"/>
    </row>
    <row r="340">
      <c r="B340" s="43"/>
    </row>
    <row r="341">
      <c r="B341" s="43"/>
    </row>
    <row r="342">
      <c r="B342" s="43"/>
    </row>
    <row r="343">
      <c r="B343" s="43"/>
    </row>
    <row r="344">
      <c r="B344" s="43"/>
    </row>
    <row r="345">
      <c r="B345" s="43"/>
    </row>
    <row r="346">
      <c r="B346" s="43"/>
    </row>
    <row r="347">
      <c r="B347" s="43"/>
    </row>
    <row r="348">
      <c r="B348" s="43"/>
    </row>
    <row r="349">
      <c r="B349" s="43"/>
    </row>
    <row r="350">
      <c r="B350" s="43"/>
    </row>
    <row r="351">
      <c r="B351" s="43"/>
    </row>
    <row r="352">
      <c r="B352" s="43"/>
    </row>
    <row r="353">
      <c r="B353" s="43"/>
    </row>
    <row r="354">
      <c r="B354" s="43"/>
    </row>
    <row r="355">
      <c r="B355" s="43"/>
    </row>
    <row r="356">
      <c r="B356" s="43"/>
    </row>
    <row r="357">
      <c r="B357" s="43"/>
    </row>
    <row r="358">
      <c r="B358" s="43"/>
    </row>
    <row r="359">
      <c r="B359" s="43"/>
    </row>
    <row r="360">
      <c r="B360" s="43"/>
    </row>
    <row r="361">
      <c r="B361" s="43"/>
    </row>
    <row r="362">
      <c r="B362" s="43"/>
    </row>
    <row r="363">
      <c r="B363" s="43"/>
    </row>
    <row r="364">
      <c r="B364" s="43"/>
    </row>
    <row r="365">
      <c r="B365" s="43"/>
    </row>
    <row r="366">
      <c r="B366" s="43"/>
    </row>
    <row r="367">
      <c r="B367" s="43"/>
    </row>
    <row r="368">
      <c r="B368" s="43"/>
    </row>
    <row r="369">
      <c r="B369" s="43"/>
    </row>
    <row r="370">
      <c r="B370" s="43"/>
    </row>
    <row r="371">
      <c r="B371" s="43"/>
    </row>
    <row r="372">
      <c r="B372" s="43"/>
    </row>
    <row r="373">
      <c r="B373" s="43"/>
    </row>
    <row r="374">
      <c r="B374" s="43"/>
    </row>
    <row r="375">
      <c r="B375" s="43"/>
    </row>
    <row r="376">
      <c r="B376" s="43"/>
    </row>
    <row r="377">
      <c r="B377" s="43"/>
    </row>
    <row r="378">
      <c r="B378" s="43"/>
    </row>
    <row r="379">
      <c r="B379" s="43"/>
    </row>
    <row r="380">
      <c r="B380" s="43"/>
    </row>
    <row r="381">
      <c r="B381" s="43"/>
    </row>
    <row r="382">
      <c r="B382" s="43"/>
    </row>
    <row r="383">
      <c r="B383" s="43"/>
    </row>
    <row r="384">
      <c r="B384" s="43"/>
    </row>
    <row r="385">
      <c r="B385" s="43"/>
    </row>
    <row r="386">
      <c r="B386" s="43"/>
    </row>
    <row r="387">
      <c r="B387" s="43"/>
    </row>
    <row r="388">
      <c r="B388" s="43"/>
    </row>
    <row r="389">
      <c r="B389" s="43"/>
    </row>
    <row r="390">
      <c r="B390" s="43"/>
    </row>
    <row r="391">
      <c r="B391" s="43"/>
    </row>
    <row r="392">
      <c r="B392" s="43"/>
    </row>
    <row r="393">
      <c r="B393" s="43"/>
    </row>
    <row r="394">
      <c r="B394" s="43"/>
    </row>
    <row r="395">
      <c r="B395" s="43"/>
    </row>
    <row r="396">
      <c r="B396" s="43"/>
    </row>
    <row r="397">
      <c r="B397" s="43"/>
    </row>
    <row r="398">
      <c r="B398" s="43"/>
    </row>
    <row r="399">
      <c r="B399" s="43"/>
    </row>
    <row r="400">
      <c r="B400" s="43"/>
    </row>
    <row r="401">
      <c r="B401" s="43"/>
    </row>
    <row r="402">
      <c r="B402" s="43"/>
    </row>
    <row r="403">
      <c r="B403" s="43"/>
    </row>
    <row r="404">
      <c r="B404" s="43"/>
    </row>
    <row r="405">
      <c r="B405" s="43"/>
    </row>
    <row r="406">
      <c r="B406" s="43"/>
    </row>
    <row r="407">
      <c r="B407" s="43"/>
    </row>
    <row r="408">
      <c r="B408" s="43"/>
    </row>
    <row r="409">
      <c r="B409" s="43"/>
    </row>
    <row r="410">
      <c r="B410" s="43"/>
    </row>
    <row r="411">
      <c r="B411" s="43"/>
    </row>
    <row r="412">
      <c r="B412" s="43"/>
    </row>
    <row r="413">
      <c r="B413" s="43"/>
    </row>
    <row r="414">
      <c r="B414" s="43"/>
    </row>
    <row r="415">
      <c r="B415" s="43"/>
    </row>
    <row r="416">
      <c r="B416" s="43"/>
    </row>
    <row r="417">
      <c r="B417" s="43"/>
    </row>
    <row r="418">
      <c r="B418" s="43"/>
    </row>
    <row r="419">
      <c r="B419" s="43"/>
    </row>
    <row r="420">
      <c r="B420" s="43"/>
    </row>
    <row r="421">
      <c r="B421" s="43"/>
    </row>
    <row r="422">
      <c r="B422" s="43"/>
    </row>
    <row r="423">
      <c r="B423" s="43"/>
    </row>
    <row r="424">
      <c r="B424" s="43"/>
    </row>
    <row r="425">
      <c r="B425" s="43"/>
    </row>
    <row r="426">
      <c r="B426" s="43"/>
    </row>
    <row r="427">
      <c r="B427" s="43"/>
    </row>
    <row r="428">
      <c r="B428" s="43"/>
    </row>
    <row r="429">
      <c r="B429" s="43"/>
    </row>
    <row r="430">
      <c r="B430" s="43"/>
    </row>
    <row r="431">
      <c r="B431" s="43"/>
    </row>
    <row r="432">
      <c r="B432" s="43"/>
    </row>
    <row r="433">
      <c r="B433" s="43"/>
    </row>
    <row r="434">
      <c r="B434" s="43"/>
    </row>
    <row r="435">
      <c r="B435" s="43"/>
    </row>
    <row r="436">
      <c r="B436" s="43"/>
    </row>
    <row r="437">
      <c r="B437" s="43"/>
    </row>
    <row r="438">
      <c r="B438" s="43"/>
    </row>
    <row r="439">
      <c r="B439" s="43"/>
    </row>
    <row r="440">
      <c r="B440" s="43"/>
    </row>
    <row r="441">
      <c r="B441" s="43"/>
    </row>
    <row r="442">
      <c r="B442" s="43"/>
    </row>
    <row r="443">
      <c r="B443" s="43"/>
    </row>
    <row r="444">
      <c r="B444" s="43"/>
    </row>
    <row r="445">
      <c r="B445" s="43"/>
    </row>
    <row r="446">
      <c r="B446" s="43"/>
    </row>
    <row r="447">
      <c r="B447" s="43"/>
    </row>
    <row r="448">
      <c r="B448" s="43"/>
    </row>
    <row r="449">
      <c r="B449" s="43"/>
    </row>
    <row r="450">
      <c r="B450" s="43"/>
    </row>
    <row r="451">
      <c r="B451" s="43"/>
    </row>
    <row r="452">
      <c r="B452" s="43"/>
    </row>
    <row r="453">
      <c r="B453" s="43"/>
    </row>
    <row r="454">
      <c r="B454" s="43"/>
    </row>
    <row r="455">
      <c r="B455" s="43"/>
    </row>
    <row r="456">
      <c r="B456" s="43"/>
    </row>
    <row r="457">
      <c r="B457" s="43"/>
    </row>
    <row r="458">
      <c r="B458" s="43"/>
    </row>
    <row r="459">
      <c r="B459" s="43"/>
    </row>
    <row r="460">
      <c r="B460" s="43"/>
    </row>
    <row r="461">
      <c r="B461" s="43"/>
    </row>
    <row r="462">
      <c r="B462" s="43"/>
    </row>
    <row r="463">
      <c r="B463" s="43"/>
    </row>
    <row r="464">
      <c r="B464" s="43"/>
    </row>
    <row r="465">
      <c r="B465" s="43"/>
    </row>
    <row r="466">
      <c r="B466" s="43"/>
    </row>
    <row r="467">
      <c r="B467" s="43"/>
    </row>
    <row r="468">
      <c r="B468" s="43"/>
    </row>
    <row r="469">
      <c r="B469" s="43"/>
    </row>
    <row r="470">
      <c r="B470" s="43"/>
    </row>
    <row r="471">
      <c r="B471" s="43"/>
    </row>
    <row r="472">
      <c r="B472" s="43"/>
    </row>
    <row r="473">
      <c r="B473" s="43"/>
    </row>
    <row r="474">
      <c r="B474" s="43"/>
    </row>
    <row r="475">
      <c r="B475" s="43"/>
    </row>
    <row r="476">
      <c r="B476" s="43"/>
    </row>
    <row r="477">
      <c r="B477" s="43"/>
    </row>
    <row r="478">
      <c r="B478" s="43"/>
    </row>
    <row r="479">
      <c r="B479" s="43"/>
    </row>
    <row r="480">
      <c r="B480" s="43"/>
    </row>
    <row r="481">
      <c r="B481" s="43"/>
    </row>
    <row r="482">
      <c r="B482" s="43"/>
    </row>
    <row r="483">
      <c r="B483" s="43"/>
    </row>
    <row r="484">
      <c r="B484" s="43"/>
    </row>
    <row r="485">
      <c r="B485" s="43"/>
    </row>
    <row r="486">
      <c r="B486" s="43"/>
    </row>
    <row r="487">
      <c r="B487" s="43"/>
    </row>
    <row r="488">
      <c r="B488" s="43"/>
    </row>
    <row r="489">
      <c r="B489" s="43"/>
    </row>
    <row r="490">
      <c r="B490" s="43"/>
    </row>
    <row r="491">
      <c r="B491" s="43"/>
    </row>
    <row r="492">
      <c r="B492" s="43"/>
    </row>
    <row r="493">
      <c r="B493" s="43"/>
    </row>
    <row r="494">
      <c r="B494" s="43"/>
    </row>
    <row r="495">
      <c r="B495" s="43"/>
    </row>
    <row r="496">
      <c r="B496" s="43"/>
    </row>
    <row r="497">
      <c r="B497" s="43"/>
    </row>
    <row r="498">
      <c r="B498" s="43"/>
    </row>
    <row r="499">
      <c r="B499" s="43"/>
    </row>
    <row r="500">
      <c r="B500" s="43"/>
    </row>
    <row r="501">
      <c r="B501" s="43"/>
    </row>
    <row r="502">
      <c r="B502" s="43"/>
    </row>
    <row r="503">
      <c r="B503" s="43"/>
    </row>
    <row r="504">
      <c r="B504" s="43"/>
    </row>
    <row r="505">
      <c r="B505" s="43"/>
    </row>
    <row r="506">
      <c r="B506" s="43"/>
    </row>
    <row r="507">
      <c r="B507" s="43"/>
    </row>
    <row r="508">
      <c r="B508" s="43"/>
    </row>
    <row r="509">
      <c r="B509" s="43"/>
    </row>
    <row r="510">
      <c r="B510" s="43"/>
    </row>
    <row r="511">
      <c r="B511" s="43"/>
    </row>
    <row r="512">
      <c r="B512" s="43"/>
    </row>
    <row r="513">
      <c r="B513" s="43"/>
    </row>
    <row r="514">
      <c r="B514" s="43"/>
    </row>
    <row r="515">
      <c r="B515" s="43"/>
    </row>
    <row r="516">
      <c r="B516" s="43"/>
    </row>
    <row r="517">
      <c r="B517" s="43"/>
    </row>
    <row r="518">
      <c r="B518" s="43"/>
    </row>
    <row r="519">
      <c r="B519" s="43"/>
    </row>
    <row r="520">
      <c r="B520" s="43"/>
    </row>
    <row r="521">
      <c r="B521" s="43"/>
    </row>
    <row r="522">
      <c r="B522" s="43"/>
    </row>
    <row r="523">
      <c r="B523" s="43"/>
    </row>
    <row r="524">
      <c r="B524" s="43"/>
    </row>
    <row r="525">
      <c r="B525" s="43"/>
    </row>
    <row r="526">
      <c r="B526" s="43"/>
    </row>
    <row r="527">
      <c r="B527" s="43"/>
    </row>
    <row r="528">
      <c r="B528" s="43"/>
    </row>
    <row r="529">
      <c r="B529" s="43"/>
    </row>
    <row r="530">
      <c r="B530" s="43"/>
    </row>
    <row r="531">
      <c r="B531" s="43"/>
    </row>
    <row r="532">
      <c r="B532" s="43"/>
    </row>
    <row r="533">
      <c r="B533" s="43"/>
    </row>
    <row r="534">
      <c r="B534" s="43"/>
    </row>
    <row r="535">
      <c r="B535" s="43"/>
    </row>
    <row r="536">
      <c r="B536" s="43"/>
    </row>
    <row r="537">
      <c r="B537" s="43"/>
    </row>
    <row r="538">
      <c r="B538" s="43"/>
    </row>
    <row r="539">
      <c r="B539" s="43"/>
    </row>
    <row r="540">
      <c r="B540" s="43"/>
    </row>
    <row r="541">
      <c r="B541" s="43"/>
    </row>
    <row r="542">
      <c r="B542" s="43"/>
    </row>
    <row r="543">
      <c r="B543" s="43"/>
    </row>
    <row r="544">
      <c r="B544" s="43"/>
    </row>
    <row r="545">
      <c r="B545" s="43"/>
    </row>
    <row r="546">
      <c r="B546" s="43"/>
    </row>
    <row r="547">
      <c r="B547" s="43"/>
    </row>
    <row r="548">
      <c r="B548" s="43"/>
    </row>
    <row r="549">
      <c r="B549" s="43"/>
    </row>
    <row r="550">
      <c r="B550" s="43"/>
    </row>
    <row r="551">
      <c r="B551" s="43"/>
    </row>
    <row r="552">
      <c r="B552" s="43"/>
    </row>
    <row r="553">
      <c r="B553" s="43"/>
    </row>
    <row r="554">
      <c r="B554" s="43"/>
    </row>
    <row r="555">
      <c r="B555" s="43"/>
    </row>
    <row r="556">
      <c r="B556" s="43"/>
    </row>
    <row r="557">
      <c r="B557" s="43"/>
    </row>
    <row r="558">
      <c r="B558" s="43"/>
    </row>
    <row r="559">
      <c r="B559" s="43"/>
    </row>
    <row r="560">
      <c r="B560" s="43"/>
    </row>
    <row r="561">
      <c r="B561" s="43"/>
    </row>
    <row r="562">
      <c r="B562" s="43"/>
    </row>
    <row r="563">
      <c r="B563" s="43"/>
    </row>
    <row r="564">
      <c r="B564" s="43"/>
    </row>
    <row r="565">
      <c r="B565" s="43"/>
    </row>
    <row r="566">
      <c r="B566" s="43"/>
    </row>
    <row r="567">
      <c r="B567" s="43"/>
    </row>
    <row r="568">
      <c r="B568" s="43"/>
    </row>
    <row r="569">
      <c r="B569" s="43"/>
    </row>
    <row r="570">
      <c r="B570" s="43"/>
    </row>
    <row r="571">
      <c r="B571" s="43"/>
    </row>
    <row r="572">
      <c r="B572" s="43"/>
    </row>
    <row r="573">
      <c r="B573" s="43"/>
    </row>
    <row r="574">
      <c r="B574" s="43"/>
    </row>
    <row r="575">
      <c r="B575" s="43"/>
    </row>
    <row r="576">
      <c r="B576" s="43"/>
    </row>
    <row r="577">
      <c r="B577" s="43"/>
    </row>
    <row r="578">
      <c r="B578" s="43"/>
    </row>
    <row r="579">
      <c r="B579" s="43"/>
    </row>
    <row r="580">
      <c r="B580" s="43"/>
    </row>
    <row r="581">
      <c r="B581" s="43"/>
    </row>
    <row r="582">
      <c r="B582" s="43"/>
    </row>
    <row r="583">
      <c r="B583" s="43"/>
    </row>
    <row r="584">
      <c r="B584" s="43"/>
    </row>
    <row r="585">
      <c r="B585" s="43"/>
    </row>
    <row r="586">
      <c r="B586" s="43"/>
    </row>
    <row r="587">
      <c r="B587" s="43"/>
    </row>
    <row r="588">
      <c r="B588" s="43"/>
    </row>
    <row r="589">
      <c r="B589" s="43"/>
    </row>
    <row r="590">
      <c r="B590" s="43"/>
    </row>
    <row r="591">
      <c r="B591" s="43"/>
    </row>
    <row r="592">
      <c r="B592" s="43"/>
    </row>
    <row r="593">
      <c r="B593" s="43"/>
    </row>
    <row r="594">
      <c r="B594" s="43"/>
    </row>
    <row r="595">
      <c r="B595" s="43"/>
    </row>
    <row r="596">
      <c r="B596" s="43"/>
    </row>
    <row r="597">
      <c r="B597" s="43"/>
    </row>
    <row r="598">
      <c r="B598" s="43"/>
    </row>
    <row r="599">
      <c r="B599" s="43"/>
    </row>
    <row r="600">
      <c r="B600" s="43"/>
    </row>
    <row r="601">
      <c r="B601" s="43"/>
    </row>
    <row r="602">
      <c r="B602" s="43"/>
    </row>
    <row r="603">
      <c r="B603" s="43"/>
    </row>
    <row r="604">
      <c r="B604" s="43"/>
    </row>
    <row r="605">
      <c r="B605" s="43"/>
    </row>
    <row r="606">
      <c r="B606" s="43"/>
    </row>
    <row r="607">
      <c r="B607" s="43"/>
    </row>
    <row r="608">
      <c r="B608" s="43"/>
    </row>
    <row r="609">
      <c r="B609" s="43"/>
    </row>
    <row r="610">
      <c r="B610" s="43"/>
    </row>
    <row r="611">
      <c r="B611" s="43"/>
    </row>
    <row r="612">
      <c r="B612" s="43"/>
    </row>
    <row r="613">
      <c r="B613" s="43"/>
    </row>
    <row r="614">
      <c r="B614" s="43"/>
    </row>
    <row r="615">
      <c r="B615" s="43"/>
    </row>
    <row r="616">
      <c r="B616" s="43"/>
    </row>
    <row r="617">
      <c r="B617" s="43"/>
    </row>
    <row r="618">
      <c r="B618" s="43"/>
    </row>
    <row r="619">
      <c r="B619" s="43"/>
    </row>
    <row r="620">
      <c r="B620" s="43"/>
    </row>
    <row r="621">
      <c r="B621" s="43"/>
    </row>
    <row r="622">
      <c r="B622" s="43"/>
    </row>
    <row r="623">
      <c r="B623" s="43"/>
    </row>
    <row r="624">
      <c r="B624" s="43"/>
    </row>
    <row r="625">
      <c r="B625" s="43"/>
    </row>
    <row r="626">
      <c r="B626" s="43"/>
    </row>
    <row r="627">
      <c r="B627" s="43"/>
    </row>
    <row r="628">
      <c r="B628" s="43"/>
    </row>
    <row r="629">
      <c r="B629" s="43"/>
    </row>
    <row r="630">
      <c r="B630" s="43"/>
    </row>
    <row r="631">
      <c r="B631" s="43"/>
    </row>
    <row r="632">
      <c r="B632" s="43"/>
    </row>
    <row r="633">
      <c r="B633" s="43"/>
    </row>
    <row r="634">
      <c r="B634" s="43"/>
    </row>
    <row r="635">
      <c r="B635" s="43"/>
    </row>
    <row r="636">
      <c r="B636" s="43"/>
    </row>
    <row r="637">
      <c r="B637" s="43"/>
    </row>
    <row r="638">
      <c r="B638" s="43"/>
    </row>
    <row r="639">
      <c r="B639" s="43"/>
    </row>
    <row r="640">
      <c r="B640" s="43"/>
    </row>
    <row r="641">
      <c r="B641" s="43"/>
    </row>
    <row r="642">
      <c r="B642" s="43"/>
    </row>
    <row r="643">
      <c r="B643" s="43"/>
    </row>
    <row r="644">
      <c r="B644" s="43"/>
    </row>
    <row r="645">
      <c r="B645" s="43"/>
    </row>
    <row r="646">
      <c r="B646" s="43"/>
    </row>
    <row r="647">
      <c r="B647" s="43"/>
    </row>
    <row r="648">
      <c r="B648" s="43"/>
    </row>
    <row r="649">
      <c r="B649" s="43"/>
    </row>
    <row r="650">
      <c r="B650" s="43"/>
    </row>
    <row r="651">
      <c r="B651" s="43"/>
    </row>
    <row r="652">
      <c r="B652" s="43"/>
    </row>
    <row r="653">
      <c r="B653" s="43"/>
    </row>
    <row r="654">
      <c r="B654" s="43"/>
    </row>
    <row r="655">
      <c r="B655" s="43"/>
    </row>
    <row r="656">
      <c r="B656" s="43"/>
    </row>
    <row r="657">
      <c r="B657" s="43"/>
    </row>
    <row r="658">
      <c r="B658" s="43"/>
    </row>
    <row r="659">
      <c r="B659" s="43"/>
    </row>
    <row r="660">
      <c r="B660" s="43"/>
    </row>
    <row r="661">
      <c r="B661" s="43"/>
    </row>
    <row r="662">
      <c r="B662" s="43"/>
    </row>
    <row r="663">
      <c r="B663" s="43"/>
    </row>
    <row r="664">
      <c r="B664" s="43"/>
    </row>
    <row r="665">
      <c r="B665" s="43"/>
    </row>
    <row r="666">
      <c r="B666" s="43"/>
    </row>
    <row r="667">
      <c r="B667" s="43"/>
    </row>
    <row r="668">
      <c r="B668" s="43"/>
    </row>
    <row r="669">
      <c r="B669" s="43"/>
    </row>
    <row r="670">
      <c r="B670" s="43"/>
    </row>
    <row r="671">
      <c r="B671" s="43"/>
    </row>
    <row r="672">
      <c r="B672" s="43"/>
    </row>
    <row r="673">
      <c r="B673" s="43"/>
    </row>
    <row r="674">
      <c r="B674" s="43"/>
    </row>
    <row r="675">
      <c r="B675" s="43"/>
    </row>
    <row r="676">
      <c r="B676" s="43"/>
    </row>
    <row r="677">
      <c r="B677" s="43"/>
    </row>
    <row r="678">
      <c r="B678" s="43"/>
    </row>
    <row r="679">
      <c r="B679" s="43"/>
    </row>
    <row r="680">
      <c r="B680" s="43"/>
    </row>
    <row r="681">
      <c r="B681" s="43"/>
    </row>
    <row r="682">
      <c r="B682" s="43"/>
    </row>
    <row r="683">
      <c r="B683" s="43"/>
    </row>
    <row r="684">
      <c r="B684" s="43"/>
    </row>
    <row r="685">
      <c r="B685" s="43"/>
    </row>
    <row r="686">
      <c r="B686" s="43"/>
    </row>
    <row r="687">
      <c r="B687" s="43"/>
    </row>
    <row r="688">
      <c r="B688" s="43"/>
    </row>
    <row r="689">
      <c r="B689" s="43"/>
    </row>
    <row r="690">
      <c r="B690" s="43"/>
    </row>
    <row r="691">
      <c r="B691" s="43"/>
    </row>
    <row r="692">
      <c r="B692" s="43"/>
    </row>
    <row r="693">
      <c r="B693" s="43"/>
    </row>
    <row r="694">
      <c r="B694" s="43"/>
    </row>
    <row r="695">
      <c r="B695" s="43"/>
    </row>
    <row r="696">
      <c r="B696" s="43"/>
    </row>
    <row r="697">
      <c r="B697" s="43"/>
    </row>
    <row r="698">
      <c r="B698" s="43"/>
    </row>
    <row r="699">
      <c r="B699" s="43"/>
    </row>
    <row r="700">
      <c r="B700" s="43"/>
    </row>
    <row r="701">
      <c r="B701" s="43"/>
    </row>
    <row r="702">
      <c r="B702" s="43"/>
    </row>
    <row r="703">
      <c r="B703" s="43"/>
    </row>
    <row r="704">
      <c r="B704" s="43"/>
    </row>
    <row r="705">
      <c r="B705" s="43"/>
    </row>
    <row r="706">
      <c r="B706" s="43"/>
    </row>
    <row r="707">
      <c r="B707" s="43"/>
    </row>
    <row r="708">
      <c r="B708" s="43"/>
    </row>
    <row r="709">
      <c r="B709" s="43"/>
    </row>
    <row r="710">
      <c r="B710" s="43"/>
    </row>
    <row r="711">
      <c r="B711" s="43"/>
    </row>
    <row r="712">
      <c r="B712" s="43"/>
    </row>
    <row r="713">
      <c r="B713" s="43"/>
    </row>
    <row r="714">
      <c r="B714" s="43"/>
    </row>
    <row r="715">
      <c r="B715" s="43"/>
    </row>
    <row r="716">
      <c r="B716" s="43"/>
    </row>
    <row r="717">
      <c r="B717" s="43"/>
    </row>
    <row r="718">
      <c r="B718" s="43"/>
    </row>
    <row r="719">
      <c r="B719" s="43"/>
    </row>
    <row r="720">
      <c r="B720" s="43"/>
    </row>
    <row r="721">
      <c r="B721" s="43"/>
    </row>
    <row r="722">
      <c r="B722" s="43"/>
    </row>
    <row r="723">
      <c r="B723" s="43"/>
    </row>
    <row r="724">
      <c r="B724" s="43"/>
    </row>
    <row r="725">
      <c r="B725" s="43"/>
    </row>
    <row r="726">
      <c r="B726" s="43"/>
    </row>
    <row r="727">
      <c r="B727" s="43"/>
    </row>
    <row r="728">
      <c r="B728" s="43"/>
    </row>
    <row r="729">
      <c r="B729" s="43"/>
    </row>
    <row r="730">
      <c r="B730" s="43"/>
    </row>
    <row r="731">
      <c r="B731" s="43"/>
    </row>
    <row r="732">
      <c r="B732" s="43"/>
    </row>
    <row r="733">
      <c r="B733" s="43"/>
    </row>
    <row r="734">
      <c r="B734" s="43"/>
    </row>
    <row r="735">
      <c r="B735" s="43"/>
    </row>
    <row r="736">
      <c r="B736" s="43"/>
    </row>
    <row r="737">
      <c r="B737" s="43"/>
    </row>
    <row r="738">
      <c r="B738" s="43"/>
    </row>
    <row r="739">
      <c r="B739" s="43"/>
    </row>
    <row r="740">
      <c r="B740" s="43"/>
    </row>
    <row r="741">
      <c r="B741" s="43"/>
    </row>
    <row r="742">
      <c r="B742" s="43"/>
    </row>
    <row r="743">
      <c r="B743" s="43"/>
    </row>
    <row r="744">
      <c r="B744" s="43"/>
    </row>
    <row r="745">
      <c r="B745" s="43"/>
    </row>
    <row r="746">
      <c r="B746" s="43"/>
    </row>
    <row r="747">
      <c r="B747" s="43"/>
    </row>
    <row r="748">
      <c r="B748" s="43"/>
    </row>
    <row r="749">
      <c r="B749" s="43"/>
    </row>
    <row r="750">
      <c r="B750" s="43"/>
    </row>
    <row r="751">
      <c r="B751" s="43"/>
    </row>
    <row r="752">
      <c r="B752" s="43"/>
    </row>
    <row r="753">
      <c r="B753" s="43"/>
    </row>
    <row r="754">
      <c r="B754" s="43"/>
    </row>
    <row r="755">
      <c r="B755" s="43"/>
    </row>
    <row r="756">
      <c r="B756" s="43"/>
    </row>
    <row r="757">
      <c r="B757" s="43"/>
    </row>
    <row r="758">
      <c r="B758" s="43"/>
    </row>
    <row r="759">
      <c r="B759" s="43"/>
    </row>
    <row r="760">
      <c r="B760" s="43"/>
    </row>
    <row r="761">
      <c r="B761" s="43"/>
    </row>
    <row r="762">
      <c r="B762" s="43"/>
    </row>
    <row r="763">
      <c r="B763" s="43"/>
    </row>
    <row r="764">
      <c r="B764" s="43"/>
    </row>
    <row r="765">
      <c r="B765" s="43"/>
    </row>
    <row r="766">
      <c r="B766" s="43"/>
    </row>
    <row r="767">
      <c r="B767" s="43"/>
    </row>
    <row r="768">
      <c r="B768" s="43"/>
    </row>
    <row r="769">
      <c r="B769" s="43"/>
    </row>
    <row r="770">
      <c r="B770" s="43"/>
    </row>
    <row r="771">
      <c r="B771" s="43"/>
    </row>
    <row r="772">
      <c r="B772" s="43"/>
    </row>
    <row r="773">
      <c r="B773" s="43"/>
    </row>
    <row r="774">
      <c r="B774" s="43"/>
    </row>
    <row r="775">
      <c r="B775" s="43"/>
    </row>
    <row r="776">
      <c r="B776" s="43"/>
    </row>
    <row r="777">
      <c r="B777" s="43"/>
    </row>
    <row r="778">
      <c r="B778" s="43"/>
    </row>
    <row r="779">
      <c r="B779" s="43"/>
    </row>
    <row r="780">
      <c r="B780" s="43"/>
    </row>
    <row r="781">
      <c r="B781" s="43"/>
    </row>
    <row r="782">
      <c r="B782" s="43"/>
    </row>
    <row r="783">
      <c r="B783" s="43"/>
    </row>
    <row r="784">
      <c r="B784" s="43"/>
    </row>
    <row r="785">
      <c r="B785" s="43"/>
    </row>
    <row r="786">
      <c r="B786" s="43"/>
    </row>
    <row r="787">
      <c r="B787" s="43"/>
    </row>
    <row r="788">
      <c r="B788" s="43"/>
    </row>
    <row r="789">
      <c r="B789" s="43"/>
    </row>
    <row r="790">
      <c r="B790" s="43"/>
    </row>
    <row r="791">
      <c r="B791" s="43"/>
    </row>
    <row r="792">
      <c r="B792" s="43"/>
    </row>
    <row r="793">
      <c r="B793" s="43"/>
    </row>
    <row r="794">
      <c r="B794" s="43"/>
    </row>
    <row r="795">
      <c r="B795" s="43"/>
    </row>
    <row r="796">
      <c r="B796" s="43"/>
    </row>
    <row r="797">
      <c r="B797" s="43"/>
    </row>
    <row r="798">
      <c r="B798" s="43"/>
    </row>
    <row r="799">
      <c r="B799" s="43"/>
    </row>
    <row r="800">
      <c r="B800" s="43"/>
    </row>
    <row r="801">
      <c r="B801" s="43"/>
    </row>
    <row r="802">
      <c r="B802" s="43"/>
    </row>
    <row r="803">
      <c r="B803" s="43"/>
    </row>
    <row r="804">
      <c r="B804" s="43"/>
    </row>
    <row r="805">
      <c r="B805" s="43"/>
    </row>
    <row r="806">
      <c r="B806" s="43"/>
    </row>
    <row r="807">
      <c r="B807" s="43"/>
    </row>
    <row r="808">
      <c r="B808" s="43"/>
    </row>
    <row r="809">
      <c r="B809" s="43"/>
    </row>
    <row r="810">
      <c r="B810" s="43"/>
    </row>
    <row r="811">
      <c r="B811" s="43"/>
    </row>
    <row r="812">
      <c r="B812" s="43"/>
    </row>
    <row r="813">
      <c r="B813" s="43"/>
    </row>
    <row r="814">
      <c r="B814" s="43"/>
    </row>
    <row r="815">
      <c r="B815" s="43"/>
    </row>
    <row r="816">
      <c r="B816" s="43"/>
    </row>
    <row r="817">
      <c r="B817" s="43"/>
    </row>
    <row r="818">
      <c r="B818" s="43"/>
    </row>
    <row r="819">
      <c r="B819" s="43"/>
    </row>
    <row r="820">
      <c r="B820" s="43"/>
    </row>
    <row r="821">
      <c r="B821" s="43"/>
    </row>
    <row r="822">
      <c r="B822" s="43"/>
    </row>
    <row r="823">
      <c r="B823" s="43"/>
    </row>
    <row r="824">
      <c r="B824" s="43"/>
    </row>
    <row r="825">
      <c r="B825" s="43"/>
    </row>
    <row r="826">
      <c r="B826" s="43"/>
    </row>
    <row r="827">
      <c r="B827" s="43"/>
    </row>
    <row r="828">
      <c r="B828" s="43"/>
    </row>
    <row r="829">
      <c r="B829" s="43"/>
    </row>
    <row r="830">
      <c r="B830" s="43"/>
    </row>
    <row r="831">
      <c r="B831" s="43"/>
    </row>
    <row r="832">
      <c r="B832" s="43"/>
    </row>
    <row r="833">
      <c r="B833" s="43"/>
    </row>
    <row r="834">
      <c r="B834" s="43"/>
    </row>
    <row r="835">
      <c r="B835" s="43"/>
    </row>
    <row r="836">
      <c r="B836" s="43"/>
    </row>
    <row r="837">
      <c r="B837" s="43"/>
    </row>
    <row r="838">
      <c r="B838" s="43"/>
    </row>
    <row r="839">
      <c r="B839" s="43"/>
    </row>
    <row r="840">
      <c r="B840" s="43"/>
    </row>
    <row r="841">
      <c r="B841" s="43"/>
    </row>
    <row r="842">
      <c r="B842" s="43"/>
    </row>
    <row r="843">
      <c r="B843" s="43"/>
    </row>
    <row r="844">
      <c r="B844" s="43"/>
    </row>
    <row r="845">
      <c r="B845" s="43"/>
    </row>
    <row r="846">
      <c r="B846" s="43"/>
    </row>
    <row r="847">
      <c r="B847" s="43"/>
    </row>
    <row r="848">
      <c r="B848" s="43"/>
    </row>
    <row r="849">
      <c r="B849" s="43"/>
    </row>
    <row r="850">
      <c r="B850" s="43"/>
    </row>
    <row r="851">
      <c r="B851" s="43"/>
    </row>
    <row r="852">
      <c r="B852" s="43"/>
    </row>
    <row r="853">
      <c r="B853" s="43"/>
    </row>
    <row r="854">
      <c r="B854" s="43"/>
    </row>
    <row r="855">
      <c r="B855" s="43"/>
    </row>
    <row r="856">
      <c r="B856" s="43"/>
    </row>
    <row r="857">
      <c r="B857" s="43"/>
    </row>
    <row r="858">
      <c r="B858" s="43"/>
    </row>
    <row r="859">
      <c r="B859" s="43"/>
    </row>
    <row r="860">
      <c r="B860" s="43"/>
    </row>
    <row r="861">
      <c r="B861" s="43"/>
    </row>
    <row r="862">
      <c r="B862" s="43"/>
    </row>
    <row r="863">
      <c r="B863" s="43"/>
    </row>
    <row r="864">
      <c r="B864" s="43"/>
    </row>
    <row r="865">
      <c r="B865" s="43"/>
    </row>
    <row r="866">
      <c r="B866" s="43"/>
    </row>
    <row r="867">
      <c r="B867" s="43"/>
    </row>
    <row r="868">
      <c r="B868" s="43"/>
    </row>
    <row r="869">
      <c r="B869" s="43"/>
    </row>
    <row r="870">
      <c r="B870" s="43"/>
    </row>
    <row r="871">
      <c r="B871" s="43"/>
    </row>
    <row r="872">
      <c r="B872" s="43"/>
    </row>
    <row r="873">
      <c r="B873" s="43"/>
    </row>
    <row r="874">
      <c r="B874" s="43"/>
    </row>
    <row r="875">
      <c r="B875" s="43"/>
    </row>
    <row r="876">
      <c r="B876" s="43"/>
    </row>
    <row r="877">
      <c r="B877" s="43"/>
    </row>
    <row r="878">
      <c r="B878" s="43"/>
    </row>
    <row r="879">
      <c r="B879" s="43"/>
    </row>
    <row r="880">
      <c r="B880" s="43"/>
    </row>
    <row r="881">
      <c r="B881" s="43"/>
    </row>
    <row r="882">
      <c r="B882" s="43"/>
    </row>
    <row r="883">
      <c r="B883" s="43"/>
    </row>
    <row r="884">
      <c r="B884" s="43"/>
    </row>
    <row r="885">
      <c r="B885" s="43"/>
    </row>
    <row r="886">
      <c r="B886" s="43"/>
    </row>
    <row r="887">
      <c r="B887" s="43"/>
    </row>
    <row r="888">
      <c r="B888" s="43"/>
    </row>
    <row r="889">
      <c r="B889" s="43"/>
    </row>
    <row r="890">
      <c r="B890" s="43"/>
    </row>
    <row r="891">
      <c r="B891" s="43"/>
    </row>
    <row r="892">
      <c r="B892" s="43"/>
    </row>
    <row r="893">
      <c r="B893" s="43"/>
    </row>
    <row r="894">
      <c r="B894" s="43"/>
    </row>
    <row r="895">
      <c r="B895" s="43"/>
    </row>
    <row r="896">
      <c r="B896" s="43"/>
    </row>
    <row r="897">
      <c r="B897" s="43"/>
    </row>
    <row r="898">
      <c r="B898" s="43"/>
    </row>
    <row r="899">
      <c r="B899" s="43"/>
    </row>
    <row r="900">
      <c r="B900" s="43"/>
    </row>
    <row r="901">
      <c r="B901" s="43"/>
    </row>
    <row r="902">
      <c r="B902" s="43"/>
    </row>
    <row r="903">
      <c r="B903" s="43"/>
    </row>
    <row r="904">
      <c r="B904" s="43"/>
    </row>
    <row r="905">
      <c r="B905" s="43"/>
    </row>
    <row r="906">
      <c r="B906" s="43"/>
    </row>
    <row r="907">
      <c r="B907" s="43"/>
    </row>
    <row r="908">
      <c r="B908" s="43"/>
    </row>
    <row r="909">
      <c r="B909" s="43"/>
    </row>
    <row r="910">
      <c r="B910" s="43"/>
    </row>
    <row r="911">
      <c r="B911" s="43"/>
    </row>
    <row r="912">
      <c r="B912" s="43"/>
    </row>
    <row r="913">
      <c r="B913" s="43"/>
    </row>
    <row r="914">
      <c r="B914" s="43"/>
    </row>
    <row r="915">
      <c r="B915" s="43"/>
    </row>
    <row r="916">
      <c r="B916" s="43"/>
    </row>
    <row r="917">
      <c r="B917" s="43"/>
    </row>
    <row r="918">
      <c r="B918" s="43"/>
    </row>
    <row r="919">
      <c r="B919" s="43"/>
    </row>
    <row r="920">
      <c r="B920" s="43"/>
    </row>
    <row r="921">
      <c r="B921" s="43"/>
    </row>
    <row r="922">
      <c r="B922" s="43"/>
    </row>
    <row r="923">
      <c r="B923" s="43"/>
    </row>
    <row r="924">
      <c r="B924" s="43"/>
    </row>
    <row r="925">
      <c r="B925" s="43"/>
    </row>
    <row r="926">
      <c r="B926" s="43"/>
    </row>
    <row r="927">
      <c r="B927" s="43"/>
    </row>
    <row r="928">
      <c r="B928" s="43"/>
    </row>
    <row r="929">
      <c r="B929" s="43"/>
    </row>
    <row r="930">
      <c r="B930" s="43"/>
    </row>
    <row r="931">
      <c r="B931" s="43"/>
    </row>
    <row r="932">
      <c r="B932" s="43"/>
    </row>
    <row r="933">
      <c r="B933" s="43"/>
    </row>
    <row r="934">
      <c r="B934" s="43"/>
    </row>
    <row r="935">
      <c r="B935" s="43"/>
    </row>
    <row r="936">
      <c r="B936" s="43"/>
    </row>
    <row r="937">
      <c r="B937" s="43"/>
    </row>
    <row r="938">
      <c r="B938" s="43"/>
    </row>
    <row r="939">
      <c r="B939" s="43"/>
    </row>
    <row r="940">
      <c r="B940" s="43"/>
    </row>
    <row r="941">
      <c r="B941" s="43"/>
    </row>
    <row r="942">
      <c r="B942" s="43"/>
    </row>
    <row r="943">
      <c r="B943" s="43"/>
    </row>
    <row r="944">
      <c r="B944" s="43"/>
    </row>
    <row r="945">
      <c r="B945" s="43"/>
    </row>
    <row r="946">
      <c r="B946" s="43"/>
    </row>
    <row r="947">
      <c r="B947" s="43"/>
    </row>
    <row r="948">
      <c r="B948" s="43"/>
    </row>
    <row r="949">
      <c r="B949" s="43"/>
    </row>
    <row r="950">
      <c r="B950" s="43"/>
    </row>
    <row r="951">
      <c r="B951" s="43"/>
    </row>
    <row r="952">
      <c r="B952" s="43"/>
    </row>
    <row r="953">
      <c r="B953" s="43"/>
    </row>
    <row r="954">
      <c r="B954" s="43"/>
    </row>
    <row r="955">
      <c r="B955" s="43"/>
    </row>
    <row r="956">
      <c r="B956" s="43"/>
    </row>
    <row r="957">
      <c r="B957" s="43"/>
    </row>
    <row r="958">
      <c r="B958" s="43"/>
    </row>
    <row r="959">
      <c r="B959" s="43"/>
    </row>
    <row r="960">
      <c r="B960" s="43"/>
    </row>
    <row r="961">
      <c r="B961" s="43"/>
    </row>
    <row r="962">
      <c r="B962" s="43"/>
    </row>
    <row r="963">
      <c r="B963" s="43"/>
    </row>
    <row r="964">
      <c r="B964" s="43"/>
    </row>
    <row r="965">
      <c r="B965" s="43"/>
    </row>
    <row r="966">
      <c r="B966" s="43"/>
    </row>
    <row r="967">
      <c r="B967" s="43"/>
    </row>
    <row r="968">
      <c r="B968" s="43"/>
    </row>
    <row r="969">
      <c r="B969" s="43"/>
    </row>
    <row r="970">
      <c r="B970" s="43"/>
    </row>
    <row r="971">
      <c r="B971" s="43"/>
    </row>
    <row r="972">
      <c r="B972" s="43"/>
    </row>
    <row r="973">
      <c r="B973" s="43"/>
    </row>
    <row r="974">
      <c r="B974" s="43"/>
    </row>
    <row r="975">
      <c r="B975" s="43"/>
    </row>
    <row r="976">
      <c r="B976" s="43"/>
    </row>
    <row r="977">
      <c r="B977" s="43"/>
    </row>
    <row r="978">
      <c r="B978" s="43"/>
    </row>
    <row r="979">
      <c r="B979" s="43"/>
    </row>
    <row r="980">
      <c r="B980" s="43"/>
    </row>
    <row r="981">
      <c r="B981" s="43"/>
    </row>
    <row r="982">
      <c r="B982" s="43"/>
    </row>
    <row r="983">
      <c r="B983" s="43"/>
    </row>
    <row r="984">
      <c r="B984" s="43"/>
    </row>
    <row r="985">
      <c r="B985" s="43"/>
    </row>
    <row r="986">
      <c r="B986" s="43"/>
    </row>
    <row r="987">
      <c r="B987" s="43"/>
    </row>
    <row r="988">
      <c r="B988" s="43"/>
    </row>
    <row r="989">
      <c r="B989" s="43"/>
    </row>
    <row r="990">
      <c r="B990" s="43"/>
    </row>
    <row r="991">
      <c r="B991" s="43"/>
    </row>
    <row r="992">
      <c r="B992" s="43"/>
    </row>
    <row r="993">
      <c r="B993" s="43"/>
    </row>
    <row r="994">
      <c r="B994" s="43"/>
    </row>
    <row r="995">
      <c r="B995" s="43"/>
    </row>
    <row r="996">
      <c r="B996" s="43"/>
    </row>
    <row r="997">
      <c r="B997" s="43"/>
    </row>
    <row r="998">
      <c r="B998" s="43"/>
    </row>
    <row r="999">
      <c r="B999" s="43"/>
    </row>
    <row r="1000">
      <c r="B1000" s="43"/>
    </row>
    <row r="1001">
      <c r="B1001" s="43"/>
    </row>
    <row r="1002">
      <c r="B1002" s="43"/>
    </row>
    <row r="1003">
      <c r="B1003" s="43"/>
    </row>
  </sheetData>
  <mergeCells count="2">
    <mergeCell ref="A1:B1"/>
    <mergeCell ref="D1:E1"/>
  </mergeCells>
  <dataValidations>
    <dataValidation type="list" allowBlank="1" showErrorMessage="1" sqref="B6">
      <formula1>"Below Average,Average,Above Average"</formula1>
    </dataValidation>
    <dataValidation type="list" allowBlank="1" showErrorMessage="1" sqref="B16:B17">
      <formula1>"5%,10%,25%,50%,75%,100%"</formula1>
    </dataValidation>
    <dataValidation type="list" allowBlank="1" showErrorMessage="1" sqref="B2">
      <formula1>"&lt;$10M,$10M - $25M,$25M -  $50M,&gt;$50M"</formula1>
    </dataValidation>
  </dataValidation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88"/>
    <col customWidth="1" min="2" max="2" width="17.75"/>
  </cols>
  <sheetData>
    <row r="1" ht="27.0" customHeight="1">
      <c r="A1" s="2" t="s">
        <v>0</v>
      </c>
      <c r="B1" s="5" t="s">
        <v>2</v>
      </c>
    </row>
    <row r="2">
      <c r="A2" s="8" t="s">
        <v>3</v>
      </c>
      <c r="B2" s="11">
        <v>0.5</v>
      </c>
    </row>
    <row r="3">
      <c r="A3" s="9" t="s">
        <v>6</v>
      </c>
      <c r="B3" s="14" t="s">
        <v>11</v>
      </c>
    </row>
    <row r="4">
      <c r="A4" s="16" t="s">
        <v>12</v>
      </c>
      <c r="B4" s="17">
        <f>IFS(B3="Below Average", 2, B3="Average", 6, B3="Above Average", 10, B3="Custom", "Set Custom Value") </f>
        <v>2</v>
      </c>
    </row>
    <row r="5">
      <c r="A5" s="16" t="s">
        <v>14</v>
      </c>
      <c r="B5" s="21">
        <f>IFS(B3="Below Average", 0.005, B3="Average", 0.02, B3="Above Average", 0.06, B3="Custom", "Set Custom Value") </f>
        <v>0.005</v>
      </c>
    </row>
    <row r="6">
      <c r="A6" s="16" t="s">
        <v>17</v>
      </c>
      <c r="B6" s="23">
        <f>IFS(B3="Below Average", 0.7, B3="Average", 0.8, B3="Above Average", 0.9, B3="Custom", "Set Custom Value") </f>
        <v>0.7</v>
      </c>
    </row>
    <row r="7">
      <c r="A7" s="16" t="s">
        <v>20</v>
      </c>
      <c r="B7" s="23">
        <f>IFS(B3="Below Average", 0.4, B3="Average", 0.6, B3="Above Average", 0.75, B3="Custom", "Set Custom Value") </f>
        <v>0.4</v>
      </c>
    </row>
    <row r="8">
      <c r="A8" s="16" t="s">
        <v>23</v>
      </c>
      <c r="B8" s="23">
        <f>IFS(B3="Below Average", 0.2, B3="Average", 0.35, B3="Above Average", 0.5, B3="Custom", "Set Custom Value") </f>
        <v>0.2</v>
      </c>
    </row>
    <row r="9">
      <c r="A9" s="29" t="s">
        <v>26</v>
      </c>
      <c r="B9" s="31">
        <f>B2*'Metrics  Benchmarks'!E8</f>
        <v>1365000</v>
      </c>
    </row>
    <row r="10">
      <c r="A10" s="29" t="s">
        <v>28</v>
      </c>
      <c r="B10" s="31">
        <f>B9/12</f>
        <v>113750</v>
      </c>
    </row>
    <row r="11">
      <c r="A11" s="32" t="s">
        <v>29</v>
      </c>
      <c r="B11" s="39">
        <f>IF(RATE(12,-B29,0,B9,1)&lt;0, 0, RATE(12,-B29,0,B9,1))</f>
        <v>0.3649171125</v>
      </c>
      <c r="D11" s="40"/>
      <c r="E11" s="40"/>
    </row>
    <row r="12">
      <c r="B12" s="43"/>
    </row>
    <row r="13" ht="27.75" customHeight="1">
      <c r="A13" s="35" t="s">
        <v>30</v>
      </c>
      <c r="B13" s="36" t="s">
        <v>33</v>
      </c>
      <c r="C13" s="45" t="s">
        <v>34</v>
      </c>
      <c r="D13" s="46" t="s">
        <v>35</v>
      </c>
      <c r="E13" s="46" t="s">
        <v>36</v>
      </c>
      <c r="F13" s="46" t="s">
        <v>37</v>
      </c>
      <c r="G13" s="46" t="s">
        <v>38</v>
      </c>
      <c r="H13" s="46" t="s">
        <v>40</v>
      </c>
      <c r="I13" s="46" t="s">
        <v>42</v>
      </c>
      <c r="J13" s="46" t="s">
        <v>43</v>
      </c>
      <c r="K13" s="46" t="s">
        <v>44</v>
      </c>
      <c r="L13" s="46" t="s">
        <v>45</v>
      </c>
      <c r="M13" s="46" t="s">
        <v>46</v>
      </c>
      <c r="N13" s="49" t="s">
        <v>47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>
      <c r="A14" s="52" t="s">
        <v>54</v>
      </c>
      <c r="B14" s="56">
        <f>'Metrics  Benchmarks'!B8</f>
        <v>2</v>
      </c>
      <c r="C14" s="61">
        <f>IF(C29/'Metrics  Benchmarks'!B9&lt;1, 1, 'Metrics  Benchmarks'!B9)</f>
        <v>1</v>
      </c>
      <c r="D14" s="64">
        <f>D29/'Metrics  Benchmarks'!B9</f>
        <v>0.6663946435</v>
      </c>
      <c r="E14" s="64">
        <f>E29/'Metrics  Benchmarks'!B9</f>
        <v>0.9095734526</v>
      </c>
      <c r="F14" s="64">
        <f>F29/'Metrics  Benchmarks'!B9</f>
        <v>1.241492371</v>
      </c>
      <c r="G14" s="64">
        <f>G29/'Metrics  Benchmarks'!B9</f>
        <v>1.694534182</v>
      </c>
      <c r="H14" s="64">
        <f>H29/'Metrics  Benchmarks'!B9</f>
        <v>2.312898702</v>
      </c>
      <c r="I14" s="64">
        <f>I29/'Metrics  Benchmarks'!B9</f>
        <v>3.156915018</v>
      </c>
      <c r="J14" s="64">
        <f>J29/'Metrics  Benchmarks'!B9</f>
        <v>4.30892733</v>
      </c>
      <c r="K14" s="64">
        <f>K29/'Metrics  Benchmarks'!B9</f>
        <v>5.88132865</v>
      </c>
      <c r="L14" s="64">
        <f>L29/'Metrics  Benchmarks'!B9</f>
        <v>8.027526118</v>
      </c>
      <c r="M14" s="64">
        <f>M29/'Metrics  Benchmarks'!B9</f>
        <v>10.95690777</v>
      </c>
      <c r="N14" s="70">
        <f>N29/'Metrics  Benchmarks'!B9</f>
        <v>14.95527091</v>
      </c>
    </row>
    <row r="15">
      <c r="A15" s="71" t="s">
        <v>61</v>
      </c>
      <c r="B15" s="73">
        <f>'Metrics  Benchmarks'!B11</f>
        <v>1</v>
      </c>
      <c r="C15" s="79">
        <f>((C19/(365/12))/'Metrics  Benchmarks'!B12)</f>
        <v>1.910883957</v>
      </c>
      <c r="D15" s="82">
        <f>((D19/(365/12))/'Metrics  Benchmarks'!B12)</f>
        <v>2.608198213</v>
      </c>
      <c r="E15" s="82">
        <f>((E19/(365/12))/'Metrics  Benchmarks'!B12)</f>
        <v>3.559974374</v>
      </c>
      <c r="F15" s="82">
        <f>((F19/(365/12))/'Metrics  Benchmarks'!B12)</f>
        <v>4.859069943</v>
      </c>
      <c r="G15" s="82">
        <f>((G19/(365/12))/'Metrics  Benchmarks'!B12)</f>
        <v>6.632227716</v>
      </c>
      <c r="H15" s="82">
        <f>((H19/(365/12))/'Metrics  Benchmarks'!B12)</f>
        <v>9.052441104</v>
      </c>
      <c r="I15" s="82">
        <f>((I19/(365/12))/'Metrics  Benchmarks'!B12)</f>
        <v>12.35583177</v>
      </c>
      <c r="J15" s="82">
        <f>((J19/(365/12))/'Metrics  Benchmarks'!B12)</f>
        <v>16.86468622</v>
      </c>
      <c r="K15" s="82">
        <f>((K19/(365/12))/'Metrics  Benchmarks'!B12)</f>
        <v>23.01889882</v>
      </c>
      <c r="L15" s="82">
        <f>((L19/(365/12))/'Metrics  Benchmarks'!B12)</f>
        <v>31.41888891</v>
      </c>
      <c r="M15" s="82">
        <f>((M19/(365/12))/'Metrics  Benchmarks'!B12)</f>
        <v>42.88417913</v>
      </c>
      <c r="N15" s="90">
        <f>((N19/(365/12))/'Metrics  Benchmarks'!B12)</f>
        <v>58.53334995</v>
      </c>
    </row>
    <row r="16" ht="8.25" customHeight="1">
      <c r="A16" s="91"/>
      <c r="B16" s="92"/>
      <c r="C16" s="93"/>
      <c r="D16" s="94"/>
      <c r="E16" s="94"/>
      <c r="F16" s="94"/>
      <c r="G16" s="94"/>
      <c r="H16" s="94"/>
      <c r="I16" s="94"/>
      <c r="J16" s="94"/>
      <c r="K16" s="94"/>
      <c r="L16" s="94"/>
      <c r="M16" s="95"/>
      <c r="N16" s="97"/>
    </row>
    <row r="17">
      <c r="A17" s="71" t="s">
        <v>66</v>
      </c>
      <c r="B17" s="98">
        <f>B19/B4</f>
        <v>2129.166667</v>
      </c>
      <c r="C17" s="99">
        <f>C21/B5</f>
        <v>2906.136019</v>
      </c>
      <c r="D17" s="100">
        <f>D21/B5</f>
        <v>3966.634783</v>
      </c>
      <c r="E17" s="100">
        <f>E21/B5</f>
        <v>5414.127694</v>
      </c>
      <c r="F17" s="100">
        <f>F21/B5</f>
        <v>7389.835539</v>
      </c>
      <c r="G17" s="100">
        <f>G21/B5</f>
        <v>10086.51299</v>
      </c>
      <c r="H17" s="100">
        <f>H21/B5</f>
        <v>13767.25418</v>
      </c>
      <c r="I17" s="100">
        <f>I21/B5</f>
        <v>18791.16082</v>
      </c>
      <c r="J17" s="100">
        <f>J21/B5</f>
        <v>25648.37697</v>
      </c>
      <c r="K17" s="100">
        <f>K21/B5</f>
        <v>35007.90863</v>
      </c>
      <c r="L17" s="100">
        <f>L21/B5</f>
        <v>47782.89356</v>
      </c>
      <c r="M17" s="100">
        <f>M21/B5</f>
        <v>65219.6891</v>
      </c>
      <c r="N17" s="101">
        <f>N21/B5</f>
        <v>89019.46972</v>
      </c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 ht="14.25" customHeight="1">
      <c r="A18" s="103" t="s">
        <v>70</v>
      </c>
      <c r="B18" s="104">
        <f>B4</f>
        <v>2</v>
      </c>
      <c r="C18" s="105">
        <f>B4</f>
        <v>2</v>
      </c>
      <c r="D18" s="107">
        <f>B4</f>
        <v>2</v>
      </c>
      <c r="E18" s="107">
        <f>B4</f>
        <v>2</v>
      </c>
      <c r="F18" s="107">
        <f>B4</f>
        <v>2</v>
      </c>
      <c r="G18" s="107">
        <f>B4</f>
        <v>2</v>
      </c>
      <c r="H18" s="107">
        <f>B4</f>
        <v>2</v>
      </c>
      <c r="I18" s="107">
        <f>B4</f>
        <v>2</v>
      </c>
      <c r="J18" s="107">
        <f>B4</f>
        <v>2</v>
      </c>
      <c r="K18" s="107">
        <f>B4</f>
        <v>2</v>
      </c>
      <c r="L18" s="107">
        <f>B4</f>
        <v>2</v>
      </c>
      <c r="M18" s="107">
        <f>B4</f>
        <v>2</v>
      </c>
      <c r="N18" s="113">
        <f>B4</f>
        <v>2</v>
      </c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71" t="s">
        <v>72</v>
      </c>
      <c r="B19" s="98">
        <f>((B15*'Metrics  Benchmarks'!B12)+(B14*'Metrics  Benchmarks'!B10))*(365/12)</f>
        <v>4258.333333</v>
      </c>
      <c r="C19" s="99">
        <f>C17*B4</f>
        <v>5812.272037</v>
      </c>
      <c r="D19" s="100">
        <f>D17*B4</f>
        <v>7933.269566</v>
      </c>
      <c r="E19" s="100">
        <f>E17*B4</f>
        <v>10828.25539</v>
      </c>
      <c r="F19" s="100">
        <f>F17*B4</f>
        <v>14779.67108</v>
      </c>
      <c r="G19" s="100">
        <f>G17*B4</f>
        <v>20173.02597</v>
      </c>
      <c r="H19" s="100">
        <f>H17*B4</f>
        <v>27534.50836</v>
      </c>
      <c r="I19" s="100">
        <f>I17*B4</f>
        <v>37582.32164</v>
      </c>
      <c r="J19" s="100">
        <f>J17*B4</f>
        <v>51296.75393</v>
      </c>
      <c r="K19" s="100">
        <f>K17*B4</f>
        <v>70015.81726</v>
      </c>
      <c r="L19" s="100">
        <f>L17*B4</f>
        <v>95565.78712</v>
      </c>
      <c r="M19" s="100">
        <f>M17*B4</f>
        <v>130439.3782</v>
      </c>
      <c r="N19" s="101">
        <f>N17*B4</f>
        <v>178038.9394</v>
      </c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>
      <c r="A20" s="103" t="s">
        <v>14</v>
      </c>
      <c r="B20" s="121">
        <f>B5</f>
        <v>0.005</v>
      </c>
      <c r="C20" s="122">
        <f>B5</f>
        <v>0.005</v>
      </c>
      <c r="D20" s="123">
        <f>B5</f>
        <v>0.005</v>
      </c>
      <c r="E20" s="123">
        <f>B5</f>
        <v>0.005</v>
      </c>
      <c r="F20" s="123">
        <f>B5</f>
        <v>0.005</v>
      </c>
      <c r="G20" s="123">
        <f>B5</f>
        <v>0.005</v>
      </c>
      <c r="H20" s="123">
        <f>B5</f>
        <v>0.005</v>
      </c>
      <c r="I20" s="123">
        <f>B5</f>
        <v>0.005</v>
      </c>
      <c r="J20" s="123">
        <f>B5</f>
        <v>0.005</v>
      </c>
      <c r="K20" s="123">
        <f>B5</f>
        <v>0.005</v>
      </c>
      <c r="L20" s="123">
        <f>B5</f>
        <v>0.005</v>
      </c>
      <c r="M20" s="123">
        <f>B5</f>
        <v>0.005</v>
      </c>
      <c r="N20" s="124">
        <f>B5</f>
        <v>0.005</v>
      </c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>
      <c r="A21" s="71" t="s">
        <v>63</v>
      </c>
      <c r="B21" s="125">
        <f>B17*B5</f>
        <v>10.64583333</v>
      </c>
      <c r="C21" s="79">
        <f>C23/B6</f>
        <v>14.53068009</v>
      </c>
      <c r="D21" s="82">
        <f>D23/B6</f>
        <v>19.83317391</v>
      </c>
      <c r="E21" s="82">
        <f>E23/B6</f>
        <v>27.07063847</v>
      </c>
      <c r="F21" s="82">
        <f>F23/B6</f>
        <v>36.94917769</v>
      </c>
      <c r="G21" s="82">
        <f>G23/B6</f>
        <v>50.43256493</v>
      </c>
      <c r="H21" s="82">
        <f>H23/B6</f>
        <v>68.83627089</v>
      </c>
      <c r="I21" s="82">
        <f>I23/B6</f>
        <v>93.9558041</v>
      </c>
      <c r="J21" s="82">
        <f>J23/B6</f>
        <v>128.2418848</v>
      </c>
      <c r="K21" s="82">
        <f>K23/B6</f>
        <v>175.0395431</v>
      </c>
      <c r="L21" s="82">
        <f>L23/B6</f>
        <v>238.9144678</v>
      </c>
      <c r="M21" s="82">
        <f>M23/B6</f>
        <v>326.0984455</v>
      </c>
      <c r="N21" s="90">
        <f>N23/B6</f>
        <v>445.0973486</v>
      </c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>
      <c r="A22" s="126" t="s">
        <v>64</v>
      </c>
      <c r="B22" s="121">
        <f>B6</f>
        <v>0.7</v>
      </c>
      <c r="C22" s="122">
        <f>B6</f>
        <v>0.7</v>
      </c>
      <c r="D22" s="123">
        <f>B6</f>
        <v>0.7</v>
      </c>
      <c r="E22" s="123">
        <f>B6</f>
        <v>0.7</v>
      </c>
      <c r="F22" s="123">
        <f>B6</f>
        <v>0.7</v>
      </c>
      <c r="G22" s="123">
        <f>B6</f>
        <v>0.7</v>
      </c>
      <c r="H22" s="123">
        <f>B6</f>
        <v>0.7</v>
      </c>
      <c r="I22" s="123">
        <f>B6</f>
        <v>0.7</v>
      </c>
      <c r="J22" s="123">
        <f>B6</f>
        <v>0.7</v>
      </c>
      <c r="K22" s="123">
        <f>B6</f>
        <v>0.7</v>
      </c>
      <c r="L22" s="123">
        <f>B6</f>
        <v>0.7</v>
      </c>
      <c r="M22" s="123">
        <f>B6</f>
        <v>0.7</v>
      </c>
      <c r="N22" s="127">
        <f>B6</f>
        <v>0.7</v>
      </c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>
      <c r="A23" s="71" t="s">
        <v>65</v>
      </c>
      <c r="B23" s="125">
        <f>B21*B6</f>
        <v>7.452083333</v>
      </c>
      <c r="C23" s="79">
        <f>C25/B7</f>
        <v>10.17147607</v>
      </c>
      <c r="D23" s="82">
        <f>D25/B7</f>
        <v>13.88322174</v>
      </c>
      <c r="E23" s="82">
        <f>E25/B7</f>
        <v>18.94944693</v>
      </c>
      <c r="F23" s="82">
        <f>F25/B7</f>
        <v>25.86442439</v>
      </c>
      <c r="G23" s="82">
        <f>G25/B7</f>
        <v>35.30279545</v>
      </c>
      <c r="H23" s="82">
        <f>H25/B7</f>
        <v>48.18538963</v>
      </c>
      <c r="I23" s="82">
        <f>I25/B7</f>
        <v>65.76906287</v>
      </c>
      <c r="J23" s="82">
        <f>J25/B7</f>
        <v>89.76931938</v>
      </c>
      <c r="K23" s="82">
        <f>K25/B7</f>
        <v>122.5276802</v>
      </c>
      <c r="L23" s="82">
        <f>L25/B7</f>
        <v>167.2401275</v>
      </c>
      <c r="M23" s="82">
        <f>M25/B7</f>
        <v>228.2689119</v>
      </c>
      <c r="N23" s="90">
        <f>N25/B7</f>
        <v>311.568144</v>
      </c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</row>
    <row r="24">
      <c r="A24" s="126" t="s">
        <v>67</v>
      </c>
      <c r="B24" s="121">
        <f>B7</f>
        <v>0.4</v>
      </c>
      <c r="C24" s="122">
        <f>B7</f>
        <v>0.4</v>
      </c>
      <c r="D24" s="123">
        <f>B7</f>
        <v>0.4</v>
      </c>
      <c r="E24" s="123">
        <f>B7</f>
        <v>0.4</v>
      </c>
      <c r="F24" s="123">
        <f>B7</f>
        <v>0.4</v>
      </c>
      <c r="G24" s="123">
        <f>B7</f>
        <v>0.4</v>
      </c>
      <c r="H24" s="123">
        <f>B7</f>
        <v>0.4</v>
      </c>
      <c r="I24" s="123">
        <f>B7</f>
        <v>0.4</v>
      </c>
      <c r="J24" s="123">
        <f>B7</f>
        <v>0.4</v>
      </c>
      <c r="K24" s="123">
        <f>B7</f>
        <v>0.4</v>
      </c>
      <c r="L24" s="123">
        <f>B7</f>
        <v>0.4</v>
      </c>
      <c r="M24" s="123">
        <f>B7</f>
        <v>0.4</v>
      </c>
      <c r="N24" s="127">
        <f>B7</f>
        <v>0.4</v>
      </c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>
      <c r="A25" s="71" t="s">
        <v>68</v>
      </c>
      <c r="B25" s="125">
        <f>B23*B7</f>
        <v>2.980833333</v>
      </c>
      <c r="C25" s="79">
        <f>C27/B8</f>
        <v>4.068590426</v>
      </c>
      <c r="D25" s="82">
        <f>D27/B8</f>
        <v>5.553288696</v>
      </c>
      <c r="E25" s="82">
        <f>E27/B8</f>
        <v>7.579778772</v>
      </c>
      <c r="F25" s="82">
        <f>F27/B8</f>
        <v>10.34576975</v>
      </c>
      <c r="G25" s="82">
        <f>G27/B8</f>
        <v>14.12111818</v>
      </c>
      <c r="H25" s="82">
        <f>H27/B8</f>
        <v>19.27415585</v>
      </c>
      <c r="I25" s="82">
        <f>I27/B8</f>
        <v>26.30762515</v>
      </c>
      <c r="J25" s="82">
        <f>J27/B8</f>
        <v>35.90772775</v>
      </c>
      <c r="K25" s="82">
        <f>K27/B8</f>
        <v>49.01107208</v>
      </c>
      <c r="L25" s="82">
        <f>L27/B8</f>
        <v>66.89605098</v>
      </c>
      <c r="M25" s="82">
        <f>M27/B8</f>
        <v>91.30756474</v>
      </c>
      <c r="N25" s="90">
        <f>N27/B8</f>
        <v>124.6272576</v>
      </c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>
      <c r="A26" s="126" t="s">
        <v>69</v>
      </c>
      <c r="B26" s="121">
        <f>B8</f>
        <v>0.2</v>
      </c>
      <c r="C26" s="122">
        <f>B8</f>
        <v>0.2</v>
      </c>
      <c r="D26" s="123">
        <f>B8</f>
        <v>0.2</v>
      </c>
      <c r="E26" s="123">
        <f>B8</f>
        <v>0.2</v>
      </c>
      <c r="F26" s="123">
        <f>B8</f>
        <v>0.2</v>
      </c>
      <c r="G26" s="123">
        <f>B8</f>
        <v>0.2</v>
      </c>
      <c r="H26" s="123">
        <f>B8</f>
        <v>0.2</v>
      </c>
      <c r="I26" s="123">
        <f>B8</f>
        <v>0.2</v>
      </c>
      <c r="J26" s="123">
        <f>B8</f>
        <v>0.2</v>
      </c>
      <c r="K26" s="123">
        <f>B8</f>
        <v>0.2</v>
      </c>
      <c r="L26" s="123">
        <f>B8</f>
        <v>0.2</v>
      </c>
      <c r="M26" s="123">
        <f>B8</f>
        <v>0.2</v>
      </c>
      <c r="N26" s="127">
        <f>B8</f>
        <v>0.2</v>
      </c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>
      <c r="A27" s="71" t="s">
        <v>71</v>
      </c>
      <c r="B27" s="125">
        <f>B25*B8</f>
        <v>0.5961666667</v>
      </c>
      <c r="C27" s="79">
        <f>C29/'Metrics  Benchmarks'!B4</f>
        <v>0.8137180852</v>
      </c>
      <c r="D27" s="82">
        <f>D29/'Metrics  Benchmarks'!B4</f>
        <v>1.110657739</v>
      </c>
      <c r="E27" s="82">
        <f>E29/'Metrics  Benchmarks'!B4</f>
        <v>1.515955754</v>
      </c>
      <c r="F27" s="82">
        <f>F29/'Metrics  Benchmarks'!B4</f>
        <v>2.069153951</v>
      </c>
      <c r="G27" s="82">
        <f>G29/'Metrics  Benchmarks'!B4</f>
        <v>2.824223636</v>
      </c>
      <c r="H27" s="82">
        <f>H29/'Metrics  Benchmarks'!B4</f>
        <v>3.85483117</v>
      </c>
      <c r="I27" s="82">
        <f>I29/'Metrics  Benchmarks'!B4</f>
        <v>5.26152503</v>
      </c>
      <c r="J27" s="82">
        <f>J29/'Metrics  Benchmarks'!B4</f>
        <v>7.181545551</v>
      </c>
      <c r="K27" s="82">
        <f>K29/'Metrics  Benchmarks'!B4</f>
        <v>9.802214416</v>
      </c>
      <c r="L27" s="82">
        <f>L29/'Metrics  Benchmarks'!B4</f>
        <v>13.3792102</v>
      </c>
      <c r="M27" s="82">
        <f>M29/'Metrics  Benchmarks'!B4</f>
        <v>18.26151295</v>
      </c>
      <c r="N27" s="90">
        <f>N29/'Metrics  Benchmarks'!B4</f>
        <v>24.92545152</v>
      </c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</row>
    <row r="28">
      <c r="A28" s="126" t="s">
        <v>18</v>
      </c>
      <c r="B28" s="128">
        <f>'Metrics  Benchmarks'!B4</f>
        <v>15000</v>
      </c>
      <c r="C28" s="129">
        <f>'Metrics  Benchmarks'!B4</f>
        <v>15000</v>
      </c>
      <c r="D28" s="130">
        <f>'Metrics  Benchmarks'!B4</f>
        <v>15000</v>
      </c>
      <c r="E28" s="130">
        <f>'Metrics  Benchmarks'!B4</f>
        <v>15000</v>
      </c>
      <c r="F28" s="130">
        <f>'Metrics  Benchmarks'!B4</f>
        <v>15000</v>
      </c>
      <c r="G28" s="130">
        <f>'Metrics  Benchmarks'!B4</f>
        <v>15000</v>
      </c>
      <c r="H28" s="130">
        <f>'Metrics  Benchmarks'!B4</f>
        <v>15000</v>
      </c>
      <c r="I28" s="130">
        <f>'Metrics  Benchmarks'!B4</f>
        <v>15000</v>
      </c>
      <c r="J28" s="130">
        <f>'Metrics  Benchmarks'!B4</f>
        <v>15000</v>
      </c>
      <c r="K28" s="130">
        <f>'Metrics  Benchmarks'!B4</f>
        <v>15000</v>
      </c>
      <c r="L28" s="130">
        <f>'Metrics  Benchmarks'!B4</f>
        <v>15000</v>
      </c>
      <c r="M28" s="130">
        <f>'Metrics  Benchmarks'!B4</f>
        <v>15000</v>
      </c>
      <c r="N28" s="131">
        <f>'Metrics  Benchmarks'!B4</f>
        <v>15000</v>
      </c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>
      <c r="A29" s="132" t="s">
        <v>73</v>
      </c>
      <c r="B29" s="133">
        <f>B27*'Metrics  Benchmarks'!B4</f>
        <v>8942.5</v>
      </c>
      <c r="C29" s="134">
        <f>B29+(B29*B11)</f>
        <v>12205.77128</v>
      </c>
      <c r="D29" s="135">
        <f>C29+(C29*B11)</f>
        <v>16659.86609</v>
      </c>
      <c r="E29" s="135">
        <f>D29+(D29*B11)</f>
        <v>22739.33632</v>
      </c>
      <c r="F29" s="135">
        <f>E29+(E29*B11)</f>
        <v>31037.30926</v>
      </c>
      <c r="G29" s="135">
        <f>F29+(F29*B11)</f>
        <v>42363.35454</v>
      </c>
      <c r="H29" s="135">
        <f>G29+(G29*B11)</f>
        <v>57822.46755</v>
      </c>
      <c r="I29" s="135">
        <f>H29+(H29*B11)</f>
        <v>78922.87544</v>
      </c>
      <c r="J29" s="135">
        <f>I29+(I29*B11)</f>
        <v>107723.1833</v>
      </c>
      <c r="K29" s="135">
        <f>J29+(J29*B11)</f>
        <v>147033.2162</v>
      </c>
      <c r="L29" s="135">
        <f>K29+(K29*B11)</f>
        <v>200688.1529</v>
      </c>
      <c r="M29" s="135">
        <f>L29+(L29*B11)</f>
        <v>273922.6942</v>
      </c>
      <c r="N29" s="136">
        <f>M29+(M29*B11)</f>
        <v>373881.7728</v>
      </c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</row>
    <row r="30">
      <c r="B30" s="43"/>
    </row>
    <row r="31">
      <c r="B31" s="43"/>
    </row>
    <row r="32">
      <c r="B32" s="43"/>
    </row>
    <row r="33">
      <c r="B33" s="43"/>
    </row>
    <row r="34">
      <c r="B34" s="43"/>
    </row>
    <row r="35">
      <c r="B35" s="137"/>
      <c r="F35" s="138"/>
    </row>
    <row r="36">
      <c r="B36" s="43"/>
    </row>
    <row r="37">
      <c r="B37" s="43"/>
    </row>
    <row r="38">
      <c r="B38" s="43"/>
    </row>
    <row r="39">
      <c r="B39" s="43"/>
    </row>
    <row r="40">
      <c r="B40" s="43"/>
    </row>
    <row r="41">
      <c r="B41" s="43"/>
    </row>
    <row r="42">
      <c r="B42" s="43"/>
    </row>
    <row r="43">
      <c r="B43" s="43"/>
    </row>
    <row r="44">
      <c r="B44" s="43"/>
    </row>
    <row r="45">
      <c r="B45" s="43"/>
    </row>
    <row r="46">
      <c r="B46" s="43"/>
    </row>
    <row r="47">
      <c r="B47" s="43"/>
    </row>
    <row r="48">
      <c r="B48" s="43"/>
    </row>
    <row r="49">
      <c r="B49" s="43"/>
    </row>
    <row r="50">
      <c r="B50" s="43"/>
    </row>
    <row r="51">
      <c r="B51" s="43"/>
    </row>
    <row r="52">
      <c r="B52" s="43"/>
    </row>
    <row r="53">
      <c r="B53" s="43"/>
    </row>
    <row r="54">
      <c r="B54" s="43"/>
    </row>
    <row r="55">
      <c r="B55" s="43"/>
    </row>
    <row r="56">
      <c r="B56" s="43"/>
    </row>
    <row r="57">
      <c r="B57" s="43"/>
    </row>
    <row r="58">
      <c r="B58" s="43"/>
    </row>
    <row r="59">
      <c r="B59" s="43"/>
    </row>
    <row r="60">
      <c r="B60" s="43"/>
    </row>
    <row r="61">
      <c r="B61" s="43"/>
    </row>
    <row r="62">
      <c r="B62" s="43"/>
    </row>
    <row r="63">
      <c r="B63" s="43"/>
    </row>
    <row r="64">
      <c r="B64" s="43"/>
    </row>
    <row r="65">
      <c r="B65" s="43"/>
    </row>
    <row r="66">
      <c r="B66" s="43"/>
    </row>
    <row r="67">
      <c r="B67" s="43"/>
    </row>
    <row r="68">
      <c r="B68" s="43"/>
    </row>
    <row r="69">
      <c r="B69" s="43"/>
    </row>
    <row r="70">
      <c r="B70" s="43"/>
    </row>
    <row r="71">
      <c r="B71" s="43"/>
    </row>
    <row r="72">
      <c r="B72" s="43"/>
    </row>
    <row r="73">
      <c r="B73" s="43"/>
    </row>
    <row r="74">
      <c r="B74" s="43"/>
    </row>
    <row r="75">
      <c r="B75" s="43"/>
    </row>
    <row r="76">
      <c r="B76" s="43"/>
    </row>
    <row r="77">
      <c r="B77" s="43"/>
    </row>
    <row r="78">
      <c r="B78" s="43"/>
    </row>
    <row r="79">
      <c r="B79" s="43"/>
    </row>
    <row r="80">
      <c r="B80" s="43"/>
    </row>
    <row r="81">
      <c r="B81" s="43"/>
    </row>
    <row r="82">
      <c r="B82" s="43"/>
    </row>
    <row r="83">
      <c r="B83" s="43"/>
    </row>
    <row r="84">
      <c r="B84" s="43"/>
    </row>
    <row r="85">
      <c r="B85" s="43"/>
    </row>
    <row r="86">
      <c r="B86" s="43"/>
    </row>
    <row r="87">
      <c r="B87" s="43"/>
    </row>
    <row r="88">
      <c r="B88" s="43"/>
    </row>
    <row r="89">
      <c r="B89" s="43"/>
    </row>
    <row r="90">
      <c r="B90" s="43"/>
    </row>
    <row r="91">
      <c r="B91" s="43"/>
    </row>
    <row r="92">
      <c r="B92" s="43"/>
    </row>
    <row r="93">
      <c r="B93" s="43"/>
    </row>
    <row r="94">
      <c r="B94" s="43"/>
    </row>
    <row r="95">
      <c r="B95" s="43"/>
    </row>
    <row r="96">
      <c r="B96" s="43"/>
    </row>
    <row r="97">
      <c r="B97" s="43"/>
    </row>
    <row r="98">
      <c r="B98" s="43"/>
    </row>
    <row r="99">
      <c r="B99" s="43"/>
    </row>
    <row r="100">
      <c r="B100" s="43"/>
    </row>
    <row r="101">
      <c r="B101" s="43"/>
    </row>
    <row r="102">
      <c r="B102" s="43"/>
    </row>
    <row r="103">
      <c r="B103" s="43"/>
    </row>
    <row r="104">
      <c r="B104" s="43"/>
    </row>
    <row r="105">
      <c r="B105" s="43"/>
    </row>
    <row r="106">
      <c r="B106" s="43"/>
    </row>
    <row r="107">
      <c r="B107" s="43"/>
    </row>
    <row r="108">
      <c r="B108" s="43"/>
    </row>
    <row r="109">
      <c r="B109" s="43"/>
    </row>
    <row r="110">
      <c r="B110" s="43"/>
    </row>
    <row r="111">
      <c r="B111" s="43"/>
    </row>
    <row r="112">
      <c r="B112" s="43"/>
    </row>
    <row r="113">
      <c r="B113" s="43"/>
    </row>
    <row r="114">
      <c r="B114" s="43"/>
    </row>
    <row r="115">
      <c r="B115" s="43"/>
    </row>
    <row r="116">
      <c r="B116" s="43"/>
    </row>
    <row r="117">
      <c r="B117" s="43"/>
    </row>
    <row r="118">
      <c r="B118" s="43"/>
    </row>
    <row r="119">
      <c r="B119" s="43"/>
    </row>
    <row r="120">
      <c r="B120" s="43"/>
    </row>
    <row r="121">
      <c r="B121" s="43"/>
    </row>
    <row r="122">
      <c r="B122" s="43"/>
    </row>
    <row r="123">
      <c r="B123" s="43"/>
    </row>
    <row r="124">
      <c r="B124" s="43"/>
    </row>
    <row r="125">
      <c r="B125" s="43"/>
    </row>
    <row r="126">
      <c r="B126" s="43"/>
    </row>
    <row r="127">
      <c r="B127" s="43"/>
    </row>
    <row r="128">
      <c r="B128" s="43"/>
    </row>
    <row r="129">
      <c r="B129" s="43"/>
    </row>
    <row r="130">
      <c r="B130" s="43"/>
    </row>
    <row r="131">
      <c r="B131" s="43"/>
    </row>
    <row r="132">
      <c r="B132" s="43"/>
    </row>
    <row r="133">
      <c r="B133" s="43"/>
    </row>
    <row r="134">
      <c r="B134" s="43"/>
    </row>
    <row r="135">
      <c r="B135" s="43"/>
    </row>
    <row r="136">
      <c r="B136" s="43"/>
    </row>
    <row r="137">
      <c r="B137" s="43"/>
    </row>
    <row r="138">
      <c r="B138" s="43"/>
    </row>
    <row r="139">
      <c r="B139" s="43"/>
    </row>
    <row r="140">
      <c r="B140" s="43"/>
    </row>
    <row r="141">
      <c r="B141" s="43"/>
    </row>
    <row r="142">
      <c r="B142" s="43"/>
    </row>
    <row r="143">
      <c r="B143" s="43"/>
    </row>
    <row r="144">
      <c r="B144" s="43"/>
    </row>
    <row r="145">
      <c r="B145" s="43"/>
    </row>
    <row r="146">
      <c r="B146" s="43"/>
    </row>
    <row r="147">
      <c r="B147" s="43"/>
    </row>
    <row r="148">
      <c r="B148" s="43"/>
    </row>
    <row r="149">
      <c r="B149" s="43"/>
    </row>
    <row r="150">
      <c r="B150" s="43"/>
    </row>
    <row r="151">
      <c r="B151" s="43"/>
    </row>
    <row r="152">
      <c r="B152" s="43"/>
    </row>
    <row r="153">
      <c r="B153" s="43"/>
    </row>
    <row r="154">
      <c r="B154" s="43"/>
    </row>
    <row r="155">
      <c r="B155" s="43"/>
    </row>
    <row r="156">
      <c r="B156" s="43"/>
    </row>
    <row r="157">
      <c r="B157" s="43"/>
    </row>
    <row r="158">
      <c r="B158" s="43"/>
    </row>
    <row r="159">
      <c r="B159" s="43"/>
    </row>
    <row r="160">
      <c r="B160" s="43"/>
    </row>
    <row r="161">
      <c r="B161" s="43"/>
    </row>
    <row r="162">
      <c r="B162" s="43"/>
    </row>
    <row r="163">
      <c r="B163" s="43"/>
    </row>
    <row r="164">
      <c r="B164" s="43"/>
    </row>
    <row r="165">
      <c r="B165" s="43"/>
    </row>
    <row r="166">
      <c r="B166" s="43"/>
    </row>
    <row r="167">
      <c r="B167" s="43"/>
    </row>
    <row r="168">
      <c r="B168" s="43"/>
    </row>
    <row r="169">
      <c r="B169" s="43"/>
    </row>
    <row r="170">
      <c r="B170" s="43"/>
    </row>
    <row r="171">
      <c r="B171" s="43"/>
    </row>
    <row r="172">
      <c r="B172" s="43"/>
    </row>
    <row r="173">
      <c r="B173" s="43"/>
    </row>
    <row r="174">
      <c r="B174" s="43"/>
    </row>
    <row r="175">
      <c r="B175" s="43"/>
    </row>
    <row r="176">
      <c r="B176" s="43"/>
    </row>
    <row r="177">
      <c r="B177" s="43"/>
    </row>
    <row r="178">
      <c r="B178" s="43"/>
    </row>
    <row r="179">
      <c r="B179" s="43"/>
    </row>
    <row r="180">
      <c r="B180" s="43"/>
    </row>
    <row r="181">
      <c r="B181" s="43"/>
    </row>
    <row r="182">
      <c r="B182" s="43"/>
    </row>
    <row r="183">
      <c r="B183" s="43"/>
    </row>
    <row r="184">
      <c r="B184" s="43"/>
    </row>
    <row r="185">
      <c r="B185" s="43"/>
    </row>
    <row r="186">
      <c r="B186" s="43"/>
    </row>
    <row r="187">
      <c r="B187" s="43"/>
    </row>
    <row r="188">
      <c r="B188" s="43"/>
    </row>
    <row r="189">
      <c r="B189" s="43"/>
    </row>
    <row r="190">
      <c r="B190" s="43"/>
    </row>
    <row r="191">
      <c r="B191" s="43"/>
    </row>
    <row r="192">
      <c r="B192" s="43"/>
    </row>
    <row r="193">
      <c r="B193" s="43"/>
    </row>
    <row r="194">
      <c r="B194" s="43"/>
    </row>
    <row r="195">
      <c r="B195" s="43"/>
    </row>
    <row r="196">
      <c r="B196" s="43"/>
    </row>
    <row r="197">
      <c r="B197" s="43"/>
    </row>
    <row r="198">
      <c r="B198" s="43"/>
    </row>
    <row r="199">
      <c r="B199" s="43"/>
    </row>
    <row r="200">
      <c r="B200" s="43"/>
    </row>
    <row r="201">
      <c r="B201" s="43"/>
    </row>
    <row r="202">
      <c r="B202" s="43"/>
    </row>
    <row r="203">
      <c r="B203" s="43"/>
    </row>
    <row r="204">
      <c r="B204" s="43"/>
    </row>
    <row r="205">
      <c r="B205" s="43"/>
    </row>
    <row r="206">
      <c r="B206" s="43"/>
    </row>
    <row r="207">
      <c r="B207" s="43"/>
    </row>
    <row r="208">
      <c r="B208" s="43"/>
    </row>
    <row r="209">
      <c r="B209" s="43"/>
    </row>
    <row r="210">
      <c r="B210" s="43"/>
    </row>
    <row r="211">
      <c r="B211" s="43"/>
    </row>
    <row r="212">
      <c r="B212" s="43"/>
    </row>
    <row r="213">
      <c r="B213" s="43"/>
    </row>
    <row r="214">
      <c r="B214" s="43"/>
    </row>
    <row r="215">
      <c r="B215" s="43"/>
    </row>
    <row r="216">
      <c r="B216" s="43"/>
    </row>
    <row r="217">
      <c r="B217" s="43"/>
    </row>
    <row r="218">
      <c r="B218" s="43"/>
    </row>
    <row r="219">
      <c r="B219" s="43"/>
    </row>
    <row r="220">
      <c r="B220" s="43"/>
    </row>
    <row r="221">
      <c r="B221" s="43"/>
    </row>
    <row r="222">
      <c r="B222" s="43"/>
    </row>
    <row r="223">
      <c r="B223" s="43"/>
    </row>
    <row r="224">
      <c r="B224" s="43"/>
    </row>
    <row r="225">
      <c r="B225" s="43"/>
    </row>
    <row r="226">
      <c r="B226" s="43"/>
    </row>
    <row r="227">
      <c r="B227" s="43"/>
    </row>
    <row r="228">
      <c r="B228" s="43"/>
    </row>
    <row r="229">
      <c r="B229" s="43"/>
    </row>
    <row r="230">
      <c r="B230" s="43"/>
    </row>
    <row r="231">
      <c r="B231" s="43"/>
    </row>
    <row r="232">
      <c r="B232" s="43"/>
    </row>
    <row r="233">
      <c r="B233" s="43"/>
    </row>
    <row r="234">
      <c r="B234" s="43"/>
    </row>
    <row r="235">
      <c r="B235" s="43"/>
    </row>
    <row r="236">
      <c r="B236" s="43"/>
    </row>
    <row r="237">
      <c r="B237" s="43"/>
    </row>
    <row r="238">
      <c r="B238" s="43"/>
    </row>
    <row r="239">
      <c r="B239" s="43"/>
    </row>
    <row r="240">
      <c r="B240" s="43"/>
    </row>
    <row r="241">
      <c r="B241" s="43"/>
    </row>
    <row r="242">
      <c r="B242" s="43"/>
    </row>
    <row r="243">
      <c r="B243" s="43"/>
    </row>
    <row r="244">
      <c r="B244" s="43"/>
    </row>
    <row r="245">
      <c r="B245" s="43"/>
    </row>
    <row r="246">
      <c r="B246" s="43"/>
    </row>
    <row r="247">
      <c r="B247" s="43"/>
    </row>
    <row r="248">
      <c r="B248" s="43"/>
    </row>
    <row r="249">
      <c r="B249" s="43"/>
    </row>
    <row r="250">
      <c r="B250" s="43"/>
    </row>
    <row r="251">
      <c r="B251" s="43"/>
    </row>
    <row r="252">
      <c r="B252" s="43"/>
    </row>
    <row r="253">
      <c r="B253" s="43"/>
    </row>
    <row r="254">
      <c r="B254" s="43"/>
    </row>
    <row r="255">
      <c r="B255" s="43"/>
    </row>
    <row r="256">
      <c r="B256" s="43"/>
    </row>
    <row r="257">
      <c r="B257" s="43"/>
    </row>
    <row r="258">
      <c r="B258" s="43"/>
    </row>
    <row r="259">
      <c r="B259" s="43"/>
    </row>
    <row r="260">
      <c r="B260" s="43"/>
    </row>
    <row r="261">
      <c r="B261" s="43"/>
    </row>
    <row r="262">
      <c r="B262" s="43"/>
    </row>
    <row r="263">
      <c r="B263" s="43"/>
    </row>
    <row r="264">
      <c r="B264" s="43"/>
    </row>
    <row r="265">
      <c r="B265" s="43"/>
    </row>
    <row r="266">
      <c r="B266" s="43"/>
    </row>
    <row r="267">
      <c r="B267" s="43"/>
    </row>
    <row r="268">
      <c r="B268" s="43"/>
    </row>
    <row r="269">
      <c r="B269" s="43"/>
    </row>
    <row r="270">
      <c r="B270" s="43"/>
    </row>
    <row r="271">
      <c r="B271" s="43"/>
    </row>
    <row r="272">
      <c r="B272" s="43"/>
    </row>
    <row r="273">
      <c r="B273" s="43"/>
    </row>
    <row r="274">
      <c r="B274" s="43"/>
    </row>
    <row r="275">
      <c r="B275" s="43"/>
    </row>
    <row r="276">
      <c r="B276" s="43"/>
    </row>
    <row r="277">
      <c r="B277" s="43"/>
    </row>
    <row r="278">
      <c r="B278" s="43"/>
    </row>
    <row r="279">
      <c r="B279" s="43"/>
    </row>
    <row r="280">
      <c r="B280" s="43"/>
    </row>
    <row r="281">
      <c r="B281" s="43"/>
    </row>
    <row r="282">
      <c r="B282" s="43"/>
    </row>
    <row r="283">
      <c r="B283" s="43"/>
    </row>
    <row r="284">
      <c r="B284" s="43"/>
    </row>
    <row r="285">
      <c r="B285" s="43"/>
    </row>
    <row r="286">
      <c r="B286" s="43"/>
    </row>
    <row r="287">
      <c r="B287" s="43"/>
    </row>
    <row r="288">
      <c r="B288" s="43"/>
    </row>
    <row r="289">
      <c r="B289" s="43"/>
    </row>
    <row r="290">
      <c r="B290" s="43"/>
    </row>
    <row r="291">
      <c r="B291" s="43"/>
    </row>
    <row r="292">
      <c r="B292" s="43"/>
    </row>
    <row r="293">
      <c r="B293" s="43"/>
    </row>
    <row r="294">
      <c r="B294" s="43"/>
    </row>
    <row r="295">
      <c r="B295" s="43"/>
    </row>
    <row r="296">
      <c r="B296" s="43"/>
    </row>
    <row r="297">
      <c r="B297" s="43"/>
    </row>
    <row r="298">
      <c r="B298" s="43"/>
    </row>
    <row r="299">
      <c r="B299" s="43"/>
    </row>
    <row r="300">
      <c r="B300" s="43"/>
    </row>
    <row r="301">
      <c r="B301" s="43"/>
    </row>
    <row r="302">
      <c r="B302" s="43"/>
    </row>
    <row r="303">
      <c r="B303" s="43"/>
    </row>
    <row r="304">
      <c r="B304" s="43"/>
    </row>
    <row r="305">
      <c r="B305" s="43"/>
    </row>
    <row r="306">
      <c r="B306" s="43"/>
    </row>
    <row r="307">
      <c r="B307" s="43"/>
    </row>
    <row r="308">
      <c r="B308" s="43"/>
    </row>
    <row r="309">
      <c r="B309" s="43"/>
    </row>
    <row r="310">
      <c r="B310" s="43"/>
    </row>
    <row r="311">
      <c r="B311" s="43"/>
    </row>
    <row r="312">
      <c r="B312" s="43"/>
    </row>
    <row r="313">
      <c r="B313" s="43"/>
    </row>
    <row r="314">
      <c r="B314" s="43"/>
    </row>
    <row r="315">
      <c r="B315" s="43"/>
    </row>
    <row r="316">
      <c r="B316" s="43"/>
    </row>
    <row r="317">
      <c r="B317" s="43"/>
    </row>
    <row r="318">
      <c r="B318" s="43"/>
    </row>
    <row r="319">
      <c r="B319" s="43"/>
    </row>
    <row r="320">
      <c r="B320" s="43"/>
    </row>
    <row r="321">
      <c r="B321" s="43"/>
    </row>
    <row r="322">
      <c r="B322" s="43"/>
    </row>
    <row r="323">
      <c r="B323" s="43"/>
    </row>
    <row r="324">
      <c r="B324" s="43"/>
    </row>
    <row r="325">
      <c r="B325" s="43"/>
    </row>
    <row r="326">
      <c r="B326" s="43"/>
    </row>
    <row r="327">
      <c r="B327" s="43"/>
    </row>
    <row r="328">
      <c r="B328" s="43"/>
    </row>
    <row r="329">
      <c r="B329" s="43"/>
    </row>
    <row r="330">
      <c r="B330" s="43"/>
    </row>
    <row r="331">
      <c r="B331" s="43"/>
    </row>
    <row r="332">
      <c r="B332" s="43"/>
    </row>
    <row r="333">
      <c r="B333" s="43"/>
    </row>
    <row r="334">
      <c r="B334" s="43"/>
    </row>
    <row r="335">
      <c r="B335" s="43"/>
    </row>
    <row r="336">
      <c r="B336" s="43"/>
    </row>
    <row r="337">
      <c r="B337" s="43"/>
    </row>
    <row r="338">
      <c r="B338" s="43"/>
    </row>
    <row r="339">
      <c r="B339" s="43"/>
    </row>
    <row r="340">
      <c r="B340" s="43"/>
    </row>
    <row r="341">
      <c r="B341" s="43"/>
    </row>
    <row r="342">
      <c r="B342" s="43"/>
    </row>
    <row r="343">
      <c r="B343" s="43"/>
    </row>
    <row r="344">
      <c r="B344" s="43"/>
    </row>
    <row r="345">
      <c r="B345" s="43"/>
    </row>
    <row r="346">
      <c r="B346" s="43"/>
    </row>
    <row r="347">
      <c r="B347" s="43"/>
    </row>
    <row r="348">
      <c r="B348" s="43"/>
    </row>
    <row r="349">
      <c r="B349" s="43"/>
    </row>
    <row r="350">
      <c r="B350" s="43"/>
    </row>
    <row r="351">
      <c r="B351" s="43"/>
    </row>
    <row r="352">
      <c r="B352" s="43"/>
    </row>
    <row r="353">
      <c r="B353" s="43"/>
    </row>
    <row r="354">
      <c r="B354" s="43"/>
    </row>
    <row r="355">
      <c r="B355" s="43"/>
    </row>
    <row r="356">
      <c r="B356" s="43"/>
    </row>
    <row r="357">
      <c r="B357" s="43"/>
    </row>
    <row r="358">
      <c r="B358" s="43"/>
    </row>
    <row r="359">
      <c r="B359" s="43"/>
    </row>
    <row r="360">
      <c r="B360" s="43"/>
    </row>
    <row r="361">
      <c r="B361" s="43"/>
    </row>
    <row r="362">
      <c r="B362" s="43"/>
    </row>
    <row r="363">
      <c r="B363" s="43"/>
    </row>
    <row r="364">
      <c r="B364" s="43"/>
    </row>
    <row r="365">
      <c r="B365" s="43"/>
    </row>
    <row r="366">
      <c r="B366" s="43"/>
    </row>
    <row r="367">
      <c r="B367" s="43"/>
    </row>
    <row r="368">
      <c r="B368" s="43"/>
    </row>
    <row r="369">
      <c r="B369" s="43"/>
    </row>
    <row r="370">
      <c r="B370" s="43"/>
    </row>
    <row r="371">
      <c r="B371" s="43"/>
    </row>
    <row r="372">
      <c r="B372" s="43"/>
    </row>
    <row r="373">
      <c r="B373" s="43"/>
    </row>
    <row r="374">
      <c r="B374" s="43"/>
    </row>
    <row r="375">
      <c r="B375" s="43"/>
    </row>
    <row r="376">
      <c r="B376" s="43"/>
    </row>
    <row r="377">
      <c r="B377" s="43"/>
    </row>
    <row r="378">
      <c r="B378" s="43"/>
    </row>
    <row r="379">
      <c r="B379" s="43"/>
    </row>
    <row r="380">
      <c r="B380" s="43"/>
    </row>
    <row r="381">
      <c r="B381" s="43"/>
    </row>
    <row r="382">
      <c r="B382" s="43"/>
    </row>
    <row r="383">
      <c r="B383" s="43"/>
    </row>
    <row r="384">
      <c r="B384" s="43"/>
    </row>
    <row r="385">
      <c r="B385" s="43"/>
    </row>
    <row r="386">
      <c r="B386" s="43"/>
    </row>
    <row r="387">
      <c r="B387" s="43"/>
    </row>
    <row r="388">
      <c r="B388" s="43"/>
    </row>
    <row r="389">
      <c r="B389" s="43"/>
    </row>
    <row r="390">
      <c r="B390" s="43"/>
    </row>
    <row r="391">
      <c r="B391" s="43"/>
    </row>
    <row r="392">
      <c r="B392" s="43"/>
    </row>
    <row r="393">
      <c r="B393" s="43"/>
    </row>
    <row r="394">
      <c r="B394" s="43"/>
    </row>
    <row r="395">
      <c r="B395" s="43"/>
    </row>
    <row r="396">
      <c r="B396" s="43"/>
    </row>
    <row r="397">
      <c r="B397" s="43"/>
    </row>
    <row r="398">
      <c r="B398" s="43"/>
    </row>
    <row r="399">
      <c r="B399" s="43"/>
    </row>
    <row r="400">
      <c r="B400" s="43"/>
    </row>
    <row r="401">
      <c r="B401" s="43"/>
    </row>
    <row r="402">
      <c r="B402" s="43"/>
    </row>
    <row r="403">
      <c r="B403" s="43"/>
    </row>
    <row r="404">
      <c r="B404" s="43"/>
    </row>
    <row r="405">
      <c r="B405" s="43"/>
    </row>
    <row r="406">
      <c r="B406" s="43"/>
    </row>
    <row r="407">
      <c r="B407" s="43"/>
    </row>
    <row r="408">
      <c r="B408" s="43"/>
    </row>
    <row r="409">
      <c r="B409" s="43"/>
    </row>
    <row r="410">
      <c r="B410" s="43"/>
    </row>
    <row r="411">
      <c r="B411" s="43"/>
    </row>
    <row r="412">
      <c r="B412" s="43"/>
    </row>
    <row r="413">
      <c r="B413" s="43"/>
    </row>
    <row r="414">
      <c r="B414" s="43"/>
    </row>
    <row r="415">
      <c r="B415" s="43"/>
    </row>
    <row r="416">
      <c r="B416" s="43"/>
    </row>
    <row r="417">
      <c r="B417" s="43"/>
    </row>
    <row r="418">
      <c r="B418" s="43"/>
    </row>
    <row r="419">
      <c r="B419" s="43"/>
    </row>
    <row r="420">
      <c r="B420" s="43"/>
    </row>
    <row r="421">
      <c r="B421" s="43"/>
    </row>
    <row r="422">
      <c r="B422" s="43"/>
    </row>
    <row r="423">
      <c r="B423" s="43"/>
    </row>
    <row r="424">
      <c r="B424" s="43"/>
    </row>
    <row r="425">
      <c r="B425" s="43"/>
    </row>
    <row r="426">
      <c r="B426" s="43"/>
    </row>
    <row r="427">
      <c r="B427" s="43"/>
    </row>
    <row r="428">
      <c r="B428" s="43"/>
    </row>
    <row r="429">
      <c r="B429" s="43"/>
    </row>
    <row r="430">
      <c r="B430" s="43"/>
    </row>
    <row r="431">
      <c r="B431" s="43"/>
    </row>
    <row r="432">
      <c r="B432" s="43"/>
    </row>
    <row r="433">
      <c r="B433" s="43"/>
    </row>
    <row r="434">
      <c r="B434" s="43"/>
    </row>
    <row r="435">
      <c r="B435" s="43"/>
    </row>
    <row r="436">
      <c r="B436" s="43"/>
    </row>
    <row r="437">
      <c r="B437" s="43"/>
    </row>
    <row r="438">
      <c r="B438" s="43"/>
    </row>
    <row r="439">
      <c r="B439" s="43"/>
    </row>
    <row r="440">
      <c r="B440" s="43"/>
    </row>
    <row r="441">
      <c r="B441" s="43"/>
    </row>
    <row r="442">
      <c r="B442" s="43"/>
    </row>
    <row r="443">
      <c r="B443" s="43"/>
    </row>
    <row r="444">
      <c r="B444" s="43"/>
    </row>
    <row r="445">
      <c r="B445" s="43"/>
    </row>
    <row r="446">
      <c r="B446" s="43"/>
    </row>
    <row r="447">
      <c r="B447" s="43"/>
    </row>
    <row r="448">
      <c r="B448" s="43"/>
    </row>
    <row r="449">
      <c r="B449" s="43"/>
    </row>
    <row r="450">
      <c r="B450" s="43"/>
    </row>
    <row r="451">
      <c r="B451" s="43"/>
    </row>
    <row r="452">
      <c r="B452" s="43"/>
    </row>
    <row r="453">
      <c r="B453" s="43"/>
    </row>
    <row r="454">
      <c r="B454" s="43"/>
    </row>
    <row r="455">
      <c r="B455" s="43"/>
    </row>
    <row r="456">
      <c r="B456" s="43"/>
    </row>
    <row r="457">
      <c r="B457" s="43"/>
    </row>
    <row r="458">
      <c r="B458" s="43"/>
    </row>
    <row r="459">
      <c r="B459" s="43"/>
    </row>
    <row r="460">
      <c r="B460" s="43"/>
    </row>
    <row r="461">
      <c r="B461" s="43"/>
    </row>
    <row r="462">
      <c r="B462" s="43"/>
    </row>
    <row r="463">
      <c r="B463" s="43"/>
    </row>
    <row r="464">
      <c r="B464" s="43"/>
    </row>
    <row r="465">
      <c r="B465" s="43"/>
    </row>
    <row r="466">
      <c r="B466" s="43"/>
    </row>
    <row r="467">
      <c r="B467" s="43"/>
    </row>
    <row r="468">
      <c r="B468" s="43"/>
    </row>
    <row r="469">
      <c r="B469" s="43"/>
    </row>
    <row r="470">
      <c r="B470" s="43"/>
    </row>
    <row r="471">
      <c r="B471" s="43"/>
    </row>
    <row r="472">
      <c r="B472" s="43"/>
    </row>
    <row r="473">
      <c r="B473" s="43"/>
    </row>
    <row r="474">
      <c r="B474" s="43"/>
    </row>
    <row r="475">
      <c r="B475" s="43"/>
    </row>
    <row r="476">
      <c r="B476" s="43"/>
    </row>
    <row r="477">
      <c r="B477" s="43"/>
    </row>
    <row r="478">
      <c r="B478" s="43"/>
    </row>
    <row r="479">
      <c r="B479" s="43"/>
    </row>
    <row r="480">
      <c r="B480" s="43"/>
    </row>
    <row r="481">
      <c r="B481" s="43"/>
    </row>
    <row r="482">
      <c r="B482" s="43"/>
    </row>
    <row r="483">
      <c r="B483" s="43"/>
    </row>
    <row r="484">
      <c r="B484" s="43"/>
    </row>
    <row r="485">
      <c r="B485" s="43"/>
    </row>
    <row r="486">
      <c r="B486" s="43"/>
    </row>
    <row r="487">
      <c r="B487" s="43"/>
    </row>
    <row r="488">
      <c r="B488" s="43"/>
    </row>
    <row r="489">
      <c r="B489" s="43"/>
    </row>
    <row r="490">
      <c r="B490" s="43"/>
    </row>
    <row r="491">
      <c r="B491" s="43"/>
    </row>
    <row r="492">
      <c r="B492" s="43"/>
    </row>
    <row r="493">
      <c r="B493" s="43"/>
    </row>
    <row r="494">
      <c r="B494" s="43"/>
    </row>
    <row r="495">
      <c r="B495" s="43"/>
    </row>
    <row r="496">
      <c r="B496" s="43"/>
    </row>
    <row r="497">
      <c r="B497" s="43"/>
    </row>
    <row r="498">
      <c r="B498" s="43"/>
    </row>
    <row r="499">
      <c r="B499" s="43"/>
    </row>
    <row r="500">
      <c r="B500" s="43"/>
    </row>
    <row r="501">
      <c r="B501" s="43"/>
    </row>
    <row r="502">
      <c r="B502" s="43"/>
    </row>
    <row r="503">
      <c r="B503" s="43"/>
    </row>
    <row r="504">
      <c r="B504" s="43"/>
    </row>
    <row r="505">
      <c r="B505" s="43"/>
    </row>
    <row r="506">
      <c r="B506" s="43"/>
    </row>
    <row r="507">
      <c r="B507" s="43"/>
    </row>
    <row r="508">
      <c r="B508" s="43"/>
    </row>
    <row r="509">
      <c r="B509" s="43"/>
    </row>
    <row r="510">
      <c r="B510" s="43"/>
    </row>
    <row r="511">
      <c r="B511" s="43"/>
    </row>
    <row r="512">
      <c r="B512" s="43"/>
    </row>
    <row r="513">
      <c r="B513" s="43"/>
    </row>
    <row r="514">
      <c r="B514" s="43"/>
    </row>
    <row r="515">
      <c r="B515" s="43"/>
    </row>
    <row r="516">
      <c r="B516" s="43"/>
    </row>
    <row r="517">
      <c r="B517" s="43"/>
    </row>
    <row r="518">
      <c r="B518" s="43"/>
    </row>
    <row r="519">
      <c r="B519" s="43"/>
    </row>
    <row r="520">
      <c r="B520" s="43"/>
    </row>
    <row r="521">
      <c r="B521" s="43"/>
    </row>
    <row r="522">
      <c r="B522" s="43"/>
    </row>
    <row r="523">
      <c r="B523" s="43"/>
    </row>
    <row r="524">
      <c r="B524" s="43"/>
    </row>
    <row r="525">
      <c r="B525" s="43"/>
    </row>
    <row r="526">
      <c r="B526" s="43"/>
    </row>
    <row r="527">
      <c r="B527" s="43"/>
    </row>
    <row r="528">
      <c r="B528" s="43"/>
    </row>
    <row r="529">
      <c r="B529" s="43"/>
    </row>
    <row r="530">
      <c r="B530" s="43"/>
    </row>
    <row r="531">
      <c r="B531" s="43"/>
    </row>
    <row r="532">
      <c r="B532" s="43"/>
    </row>
    <row r="533">
      <c r="B533" s="43"/>
    </row>
    <row r="534">
      <c r="B534" s="43"/>
    </row>
    <row r="535">
      <c r="B535" s="43"/>
    </row>
    <row r="536">
      <c r="B536" s="43"/>
    </row>
    <row r="537">
      <c r="B537" s="43"/>
    </row>
    <row r="538">
      <c r="B538" s="43"/>
    </row>
    <row r="539">
      <c r="B539" s="43"/>
    </row>
    <row r="540">
      <c r="B540" s="43"/>
    </row>
    <row r="541">
      <c r="B541" s="43"/>
    </row>
    <row r="542">
      <c r="B542" s="43"/>
    </row>
    <row r="543">
      <c r="B543" s="43"/>
    </row>
    <row r="544">
      <c r="B544" s="43"/>
    </row>
    <row r="545">
      <c r="B545" s="43"/>
    </row>
    <row r="546">
      <c r="B546" s="43"/>
    </row>
    <row r="547">
      <c r="B547" s="43"/>
    </row>
    <row r="548">
      <c r="B548" s="43"/>
    </row>
    <row r="549">
      <c r="B549" s="43"/>
    </row>
    <row r="550">
      <c r="B550" s="43"/>
    </row>
    <row r="551">
      <c r="B551" s="43"/>
    </row>
    <row r="552">
      <c r="B552" s="43"/>
    </row>
    <row r="553">
      <c r="B553" s="43"/>
    </row>
    <row r="554">
      <c r="B554" s="43"/>
    </row>
    <row r="555">
      <c r="B555" s="43"/>
    </row>
    <row r="556">
      <c r="B556" s="43"/>
    </row>
    <row r="557">
      <c r="B557" s="43"/>
    </row>
    <row r="558">
      <c r="B558" s="43"/>
    </row>
    <row r="559">
      <c r="B559" s="43"/>
    </row>
    <row r="560">
      <c r="B560" s="43"/>
    </row>
    <row r="561">
      <c r="B561" s="43"/>
    </row>
    <row r="562">
      <c r="B562" s="43"/>
    </row>
    <row r="563">
      <c r="B563" s="43"/>
    </row>
    <row r="564">
      <c r="B564" s="43"/>
    </row>
    <row r="565">
      <c r="B565" s="43"/>
    </row>
    <row r="566">
      <c r="B566" s="43"/>
    </row>
    <row r="567">
      <c r="B567" s="43"/>
    </row>
    <row r="568">
      <c r="B568" s="43"/>
    </row>
    <row r="569">
      <c r="B569" s="43"/>
    </row>
    <row r="570">
      <c r="B570" s="43"/>
    </row>
    <row r="571">
      <c r="B571" s="43"/>
    </row>
    <row r="572">
      <c r="B572" s="43"/>
    </row>
    <row r="573">
      <c r="B573" s="43"/>
    </row>
    <row r="574">
      <c r="B574" s="43"/>
    </row>
    <row r="575">
      <c r="B575" s="43"/>
    </row>
    <row r="576">
      <c r="B576" s="43"/>
    </row>
    <row r="577">
      <c r="B577" s="43"/>
    </row>
    <row r="578">
      <c r="B578" s="43"/>
    </row>
    <row r="579">
      <c r="B579" s="43"/>
    </row>
    <row r="580">
      <c r="B580" s="43"/>
    </row>
    <row r="581">
      <c r="B581" s="43"/>
    </row>
    <row r="582">
      <c r="B582" s="43"/>
    </row>
    <row r="583">
      <c r="B583" s="43"/>
    </row>
    <row r="584">
      <c r="B584" s="43"/>
    </row>
    <row r="585">
      <c r="B585" s="43"/>
    </row>
    <row r="586">
      <c r="B586" s="43"/>
    </row>
    <row r="587">
      <c r="B587" s="43"/>
    </row>
    <row r="588">
      <c r="B588" s="43"/>
    </row>
    <row r="589">
      <c r="B589" s="43"/>
    </row>
    <row r="590">
      <c r="B590" s="43"/>
    </row>
    <row r="591">
      <c r="B591" s="43"/>
    </row>
    <row r="592">
      <c r="B592" s="43"/>
    </row>
    <row r="593">
      <c r="B593" s="43"/>
    </row>
    <row r="594">
      <c r="B594" s="43"/>
    </row>
    <row r="595">
      <c r="B595" s="43"/>
    </row>
    <row r="596">
      <c r="B596" s="43"/>
    </row>
    <row r="597">
      <c r="B597" s="43"/>
    </row>
    <row r="598">
      <c r="B598" s="43"/>
    </row>
    <row r="599">
      <c r="B599" s="43"/>
    </row>
    <row r="600">
      <c r="B600" s="43"/>
    </row>
    <row r="601">
      <c r="B601" s="43"/>
    </row>
    <row r="602">
      <c r="B602" s="43"/>
    </row>
    <row r="603">
      <c r="B603" s="43"/>
    </row>
    <row r="604">
      <c r="B604" s="43"/>
    </row>
    <row r="605">
      <c r="B605" s="43"/>
    </row>
    <row r="606">
      <c r="B606" s="43"/>
    </row>
    <row r="607">
      <c r="B607" s="43"/>
    </row>
    <row r="608">
      <c r="B608" s="43"/>
    </row>
    <row r="609">
      <c r="B609" s="43"/>
    </row>
    <row r="610">
      <c r="B610" s="43"/>
    </row>
    <row r="611">
      <c r="B611" s="43"/>
    </row>
    <row r="612">
      <c r="B612" s="43"/>
    </row>
    <row r="613">
      <c r="B613" s="43"/>
    </row>
    <row r="614">
      <c r="B614" s="43"/>
    </row>
    <row r="615">
      <c r="B615" s="43"/>
    </row>
    <row r="616">
      <c r="B616" s="43"/>
    </row>
    <row r="617">
      <c r="B617" s="43"/>
    </row>
    <row r="618">
      <c r="B618" s="43"/>
    </row>
    <row r="619">
      <c r="B619" s="43"/>
    </row>
    <row r="620">
      <c r="B620" s="43"/>
    </row>
    <row r="621">
      <c r="B621" s="43"/>
    </row>
    <row r="622">
      <c r="B622" s="43"/>
    </row>
    <row r="623">
      <c r="B623" s="43"/>
    </row>
    <row r="624">
      <c r="B624" s="43"/>
    </row>
    <row r="625">
      <c r="B625" s="43"/>
    </row>
    <row r="626">
      <c r="B626" s="43"/>
    </row>
    <row r="627">
      <c r="B627" s="43"/>
    </row>
    <row r="628">
      <c r="B628" s="43"/>
    </row>
    <row r="629">
      <c r="B629" s="43"/>
    </row>
    <row r="630">
      <c r="B630" s="43"/>
    </row>
    <row r="631">
      <c r="B631" s="43"/>
    </row>
    <row r="632">
      <c r="B632" s="43"/>
    </row>
    <row r="633">
      <c r="B633" s="43"/>
    </row>
    <row r="634">
      <c r="B634" s="43"/>
    </row>
    <row r="635">
      <c r="B635" s="43"/>
    </row>
    <row r="636">
      <c r="B636" s="43"/>
    </row>
    <row r="637">
      <c r="B637" s="43"/>
    </row>
    <row r="638">
      <c r="B638" s="43"/>
    </row>
    <row r="639">
      <c r="B639" s="43"/>
    </row>
    <row r="640">
      <c r="B640" s="43"/>
    </row>
    <row r="641">
      <c r="B641" s="43"/>
    </row>
    <row r="642">
      <c r="B642" s="43"/>
    </row>
    <row r="643">
      <c r="B643" s="43"/>
    </row>
    <row r="644">
      <c r="B644" s="43"/>
    </row>
    <row r="645">
      <c r="B645" s="43"/>
    </row>
    <row r="646">
      <c r="B646" s="43"/>
    </row>
    <row r="647">
      <c r="B647" s="43"/>
    </row>
    <row r="648">
      <c r="B648" s="43"/>
    </row>
    <row r="649">
      <c r="B649" s="43"/>
    </row>
    <row r="650">
      <c r="B650" s="43"/>
    </row>
    <row r="651">
      <c r="B651" s="43"/>
    </row>
    <row r="652">
      <c r="B652" s="43"/>
    </row>
    <row r="653">
      <c r="B653" s="43"/>
    </row>
    <row r="654">
      <c r="B654" s="43"/>
    </row>
    <row r="655">
      <c r="B655" s="43"/>
    </row>
    <row r="656">
      <c r="B656" s="43"/>
    </row>
    <row r="657">
      <c r="B657" s="43"/>
    </row>
    <row r="658">
      <c r="B658" s="43"/>
    </row>
    <row r="659">
      <c r="B659" s="43"/>
    </row>
    <row r="660">
      <c r="B660" s="43"/>
    </row>
    <row r="661">
      <c r="B661" s="43"/>
    </row>
    <row r="662">
      <c r="B662" s="43"/>
    </row>
    <row r="663">
      <c r="B663" s="43"/>
    </row>
    <row r="664">
      <c r="B664" s="43"/>
    </row>
    <row r="665">
      <c r="B665" s="43"/>
    </row>
    <row r="666">
      <c r="B666" s="43"/>
    </row>
    <row r="667">
      <c r="B667" s="43"/>
    </row>
    <row r="668">
      <c r="B668" s="43"/>
    </row>
    <row r="669">
      <c r="B669" s="43"/>
    </row>
    <row r="670">
      <c r="B670" s="43"/>
    </row>
    <row r="671">
      <c r="B671" s="43"/>
    </row>
    <row r="672">
      <c r="B672" s="43"/>
    </row>
    <row r="673">
      <c r="B673" s="43"/>
    </row>
    <row r="674">
      <c r="B674" s="43"/>
    </row>
    <row r="675">
      <c r="B675" s="43"/>
    </row>
    <row r="676">
      <c r="B676" s="43"/>
    </row>
    <row r="677">
      <c r="B677" s="43"/>
    </row>
    <row r="678">
      <c r="B678" s="43"/>
    </row>
    <row r="679">
      <c r="B679" s="43"/>
    </row>
    <row r="680">
      <c r="B680" s="43"/>
    </row>
    <row r="681">
      <c r="B681" s="43"/>
    </row>
    <row r="682">
      <c r="B682" s="43"/>
    </row>
    <row r="683">
      <c r="B683" s="43"/>
    </row>
    <row r="684">
      <c r="B684" s="43"/>
    </row>
    <row r="685">
      <c r="B685" s="43"/>
    </row>
    <row r="686">
      <c r="B686" s="43"/>
    </row>
    <row r="687">
      <c r="B687" s="43"/>
    </row>
    <row r="688">
      <c r="B688" s="43"/>
    </row>
    <row r="689">
      <c r="B689" s="43"/>
    </row>
    <row r="690">
      <c r="B690" s="43"/>
    </row>
    <row r="691">
      <c r="B691" s="43"/>
    </row>
    <row r="692">
      <c r="B692" s="43"/>
    </row>
    <row r="693">
      <c r="B693" s="43"/>
    </row>
    <row r="694">
      <c r="B694" s="43"/>
    </row>
    <row r="695">
      <c r="B695" s="43"/>
    </row>
    <row r="696">
      <c r="B696" s="43"/>
    </row>
    <row r="697">
      <c r="B697" s="43"/>
    </row>
    <row r="698">
      <c r="B698" s="43"/>
    </row>
    <row r="699">
      <c r="B699" s="43"/>
    </row>
    <row r="700">
      <c r="B700" s="43"/>
    </row>
    <row r="701">
      <c r="B701" s="43"/>
    </row>
    <row r="702">
      <c r="B702" s="43"/>
    </row>
    <row r="703">
      <c r="B703" s="43"/>
    </row>
    <row r="704">
      <c r="B704" s="43"/>
    </row>
    <row r="705">
      <c r="B705" s="43"/>
    </row>
    <row r="706">
      <c r="B706" s="43"/>
    </row>
    <row r="707">
      <c r="B707" s="43"/>
    </row>
    <row r="708">
      <c r="B708" s="43"/>
    </row>
    <row r="709">
      <c r="B709" s="43"/>
    </row>
    <row r="710">
      <c r="B710" s="43"/>
    </row>
    <row r="711">
      <c r="B711" s="43"/>
    </row>
    <row r="712">
      <c r="B712" s="43"/>
    </row>
    <row r="713">
      <c r="B713" s="43"/>
    </row>
    <row r="714">
      <c r="B714" s="43"/>
    </row>
    <row r="715">
      <c r="B715" s="43"/>
    </row>
    <row r="716">
      <c r="B716" s="43"/>
    </row>
    <row r="717">
      <c r="B717" s="43"/>
    </row>
    <row r="718">
      <c r="B718" s="43"/>
    </row>
    <row r="719">
      <c r="B719" s="43"/>
    </row>
    <row r="720">
      <c r="B720" s="43"/>
    </row>
    <row r="721">
      <c r="B721" s="43"/>
    </row>
    <row r="722">
      <c r="B722" s="43"/>
    </row>
    <row r="723">
      <c r="B723" s="43"/>
    </row>
    <row r="724">
      <c r="B724" s="43"/>
    </row>
    <row r="725">
      <c r="B725" s="43"/>
    </row>
    <row r="726">
      <c r="B726" s="43"/>
    </row>
    <row r="727">
      <c r="B727" s="43"/>
    </row>
    <row r="728">
      <c r="B728" s="43"/>
    </row>
    <row r="729">
      <c r="B729" s="43"/>
    </row>
    <row r="730">
      <c r="B730" s="43"/>
    </row>
    <row r="731">
      <c r="B731" s="43"/>
    </row>
    <row r="732">
      <c r="B732" s="43"/>
    </row>
    <row r="733">
      <c r="B733" s="43"/>
    </row>
    <row r="734">
      <c r="B734" s="43"/>
    </row>
    <row r="735">
      <c r="B735" s="43"/>
    </row>
    <row r="736">
      <c r="B736" s="43"/>
    </row>
    <row r="737">
      <c r="B737" s="43"/>
    </row>
    <row r="738">
      <c r="B738" s="43"/>
    </row>
    <row r="739">
      <c r="B739" s="43"/>
    </row>
    <row r="740">
      <c r="B740" s="43"/>
    </row>
    <row r="741">
      <c r="B741" s="43"/>
    </row>
    <row r="742">
      <c r="B742" s="43"/>
    </row>
    <row r="743">
      <c r="B743" s="43"/>
    </row>
    <row r="744">
      <c r="B744" s="43"/>
    </row>
    <row r="745">
      <c r="B745" s="43"/>
    </row>
    <row r="746">
      <c r="B746" s="43"/>
    </row>
    <row r="747">
      <c r="B747" s="43"/>
    </row>
    <row r="748">
      <c r="B748" s="43"/>
    </row>
    <row r="749">
      <c r="B749" s="43"/>
    </row>
    <row r="750">
      <c r="B750" s="43"/>
    </row>
    <row r="751">
      <c r="B751" s="43"/>
    </row>
    <row r="752">
      <c r="B752" s="43"/>
    </row>
    <row r="753">
      <c r="B753" s="43"/>
    </row>
    <row r="754">
      <c r="B754" s="43"/>
    </row>
    <row r="755">
      <c r="B755" s="43"/>
    </row>
    <row r="756">
      <c r="B756" s="43"/>
    </row>
    <row r="757">
      <c r="B757" s="43"/>
    </row>
    <row r="758">
      <c r="B758" s="43"/>
    </row>
    <row r="759">
      <c r="B759" s="43"/>
    </row>
    <row r="760">
      <c r="B760" s="43"/>
    </row>
    <row r="761">
      <c r="B761" s="43"/>
    </row>
    <row r="762">
      <c r="B762" s="43"/>
    </row>
    <row r="763">
      <c r="B763" s="43"/>
    </row>
    <row r="764">
      <c r="B764" s="43"/>
    </row>
    <row r="765">
      <c r="B765" s="43"/>
    </row>
    <row r="766">
      <c r="B766" s="43"/>
    </row>
    <row r="767">
      <c r="B767" s="43"/>
    </row>
    <row r="768">
      <c r="B768" s="43"/>
    </row>
    <row r="769">
      <c r="B769" s="43"/>
    </row>
    <row r="770">
      <c r="B770" s="43"/>
    </row>
    <row r="771">
      <c r="B771" s="43"/>
    </row>
    <row r="772">
      <c r="B772" s="43"/>
    </row>
    <row r="773">
      <c r="B773" s="43"/>
    </row>
    <row r="774">
      <c r="B774" s="43"/>
    </row>
    <row r="775">
      <c r="B775" s="43"/>
    </row>
    <row r="776">
      <c r="B776" s="43"/>
    </row>
    <row r="777">
      <c r="B777" s="43"/>
    </row>
    <row r="778">
      <c r="B778" s="43"/>
    </row>
    <row r="779">
      <c r="B779" s="43"/>
    </row>
    <row r="780">
      <c r="B780" s="43"/>
    </row>
    <row r="781">
      <c r="B781" s="43"/>
    </row>
    <row r="782">
      <c r="B782" s="43"/>
    </row>
    <row r="783">
      <c r="B783" s="43"/>
    </row>
    <row r="784">
      <c r="B784" s="43"/>
    </row>
    <row r="785">
      <c r="B785" s="43"/>
    </row>
    <row r="786">
      <c r="B786" s="43"/>
    </row>
    <row r="787">
      <c r="B787" s="43"/>
    </row>
    <row r="788">
      <c r="B788" s="43"/>
    </row>
    <row r="789">
      <c r="B789" s="43"/>
    </row>
    <row r="790">
      <c r="B790" s="43"/>
    </row>
    <row r="791">
      <c r="B791" s="43"/>
    </row>
    <row r="792">
      <c r="B792" s="43"/>
    </row>
    <row r="793">
      <c r="B793" s="43"/>
    </row>
    <row r="794">
      <c r="B794" s="43"/>
    </row>
    <row r="795">
      <c r="B795" s="43"/>
    </row>
    <row r="796">
      <c r="B796" s="43"/>
    </row>
    <row r="797">
      <c r="B797" s="43"/>
    </row>
    <row r="798">
      <c r="B798" s="43"/>
    </row>
    <row r="799">
      <c r="B799" s="43"/>
    </row>
    <row r="800">
      <c r="B800" s="43"/>
    </row>
    <row r="801">
      <c r="B801" s="43"/>
    </row>
    <row r="802">
      <c r="B802" s="43"/>
    </row>
    <row r="803">
      <c r="B803" s="43"/>
    </row>
    <row r="804">
      <c r="B804" s="43"/>
    </row>
    <row r="805">
      <c r="B805" s="43"/>
    </row>
    <row r="806">
      <c r="B806" s="43"/>
    </row>
    <row r="807">
      <c r="B807" s="43"/>
    </row>
    <row r="808">
      <c r="B808" s="43"/>
    </row>
    <row r="809">
      <c r="B809" s="43"/>
    </row>
    <row r="810">
      <c r="B810" s="43"/>
    </row>
    <row r="811">
      <c r="B811" s="43"/>
    </row>
    <row r="812">
      <c r="B812" s="43"/>
    </row>
    <row r="813">
      <c r="B813" s="43"/>
    </row>
    <row r="814">
      <c r="B814" s="43"/>
    </row>
    <row r="815">
      <c r="B815" s="43"/>
    </row>
    <row r="816">
      <c r="B816" s="43"/>
    </row>
    <row r="817">
      <c r="B817" s="43"/>
    </row>
    <row r="818">
      <c r="B818" s="43"/>
    </row>
    <row r="819">
      <c r="B819" s="43"/>
    </row>
    <row r="820">
      <c r="B820" s="43"/>
    </row>
    <row r="821">
      <c r="B821" s="43"/>
    </row>
    <row r="822">
      <c r="B822" s="43"/>
    </row>
    <row r="823">
      <c r="B823" s="43"/>
    </row>
    <row r="824">
      <c r="B824" s="43"/>
    </row>
    <row r="825">
      <c r="B825" s="43"/>
    </row>
    <row r="826">
      <c r="B826" s="43"/>
    </row>
    <row r="827">
      <c r="B827" s="43"/>
    </row>
    <row r="828">
      <c r="B828" s="43"/>
    </row>
    <row r="829">
      <c r="B829" s="43"/>
    </row>
    <row r="830">
      <c r="B830" s="43"/>
    </row>
    <row r="831">
      <c r="B831" s="43"/>
    </row>
    <row r="832">
      <c r="B832" s="43"/>
    </row>
    <row r="833">
      <c r="B833" s="43"/>
    </row>
    <row r="834">
      <c r="B834" s="43"/>
    </row>
    <row r="835">
      <c r="B835" s="43"/>
    </row>
    <row r="836">
      <c r="B836" s="43"/>
    </row>
    <row r="837">
      <c r="B837" s="43"/>
    </row>
    <row r="838">
      <c r="B838" s="43"/>
    </row>
    <row r="839">
      <c r="B839" s="43"/>
    </row>
    <row r="840">
      <c r="B840" s="43"/>
    </row>
    <row r="841">
      <c r="B841" s="43"/>
    </row>
    <row r="842">
      <c r="B842" s="43"/>
    </row>
    <row r="843">
      <c r="B843" s="43"/>
    </row>
    <row r="844">
      <c r="B844" s="43"/>
    </row>
    <row r="845">
      <c r="B845" s="43"/>
    </row>
    <row r="846">
      <c r="B846" s="43"/>
    </row>
    <row r="847">
      <c r="B847" s="43"/>
    </row>
    <row r="848">
      <c r="B848" s="43"/>
    </row>
    <row r="849">
      <c r="B849" s="43"/>
    </row>
    <row r="850">
      <c r="B850" s="43"/>
    </row>
    <row r="851">
      <c r="B851" s="43"/>
    </row>
    <row r="852">
      <c r="B852" s="43"/>
    </row>
    <row r="853">
      <c r="B853" s="43"/>
    </row>
    <row r="854">
      <c r="B854" s="43"/>
    </row>
    <row r="855">
      <c r="B855" s="43"/>
    </row>
    <row r="856">
      <c r="B856" s="43"/>
    </row>
    <row r="857">
      <c r="B857" s="43"/>
    </row>
    <row r="858">
      <c r="B858" s="43"/>
    </row>
    <row r="859">
      <c r="B859" s="43"/>
    </row>
    <row r="860">
      <c r="B860" s="43"/>
    </row>
    <row r="861">
      <c r="B861" s="43"/>
    </row>
    <row r="862">
      <c r="B862" s="43"/>
    </row>
    <row r="863">
      <c r="B863" s="43"/>
    </row>
    <row r="864">
      <c r="B864" s="43"/>
    </row>
    <row r="865">
      <c r="B865" s="43"/>
    </row>
    <row r="866">
      <c r="B866" s="43"/>
    </row>
    <row r="867">
      <c r="B867" s="43"/>
    </row>
    <row r="868">
      <c r="B868" s="43"/>
    </row>
    <row r="869">
      <c r="B869" s="43"/>
    </row>
    <row r="870">
      <c r="B870" s="43"/>
    </row>
    <row r="871">
      <c r="B871" s="43"/>
    </row>
    <row r="872">
      <c r="B872" s="43"/>
    </row>
    <row r="873">
      <c r="B873" s="43"/>
    </row>
    <row r="874">
      <c r="B874" s="43"/>
    </row>
    <row r="875">
      <c r="B875" s="43"/>
    </row>
    <row r="876">
      <c r="B876" s="43"/>
    </row>
    <row r="877">
      <c r="B877" s="43"/>
    </row>
    <row r="878">
      <c r="B878" s="43"/>
    </row>
    <row r="879">
      <c r="B879" s="43"/>
    </row>
    <row r="880">
      <c r="B880" s="43"/>
    </row>
    <row r="881">
      <c r="B881" s="43"/>
    </row>
    <row r="882">
      <c r="B882" s="43"/>
    </row>
    <row r="883">
      <c r="B883" s="43"/>
    </row>
    <row r="884">
      <c r="B884" s="43"/>
    </row>
    <row r="885">
      <c r="B885" s="43"/>
    </row>
    <row r="886">
      <c r="B886" s="43"/>
    </row>
    <row r="887">
      <c r="B887" s="43"/>
    </row>
    <row r="888">
      <c r="B888" s="43"/>
    </row>
    <row r="889">
      <c r="B889" s="43"/>
    </row>
    <row r="890">
      <c r="B890" s="43"/>
    </row>
    <row r="891">
      <c r="B891" s="43"/>
    </row>
    <row r="892">
      <c r="B892" s="43"/>
    </row>
    <row r="893">
      <c r="B893" s="43"/>
    </row>
    <row r="894">
      <c r="B894" s="43"/>
    </row>
    <row r="895">
      <c r="B895" s="43"/>
    </row>
    <row r="896">
      <c r="B896" s="43"/>
    </row>
    <row r="897">
      <c r="B897" s="43"/>
    </row>
    <row r="898">
      <c r="B898" s="43"/>
    </row>
    <row r="899">
      <c r="B899" s="43"/>
    </row>
    <row r="900">
      <c r="B900" s="43"/>
    </row>
    <row r="901">
      <c r="B901" s="43"/>
    </row>
    <row r="902">
      <c r="B902" s="43"/>
    </row>
    <row r="903">
      <c r="B903" s="43"/>
    </row>
    <row r="904">
      <c r="B904" s="43"/>
    </row>
    <row r="905">
      <c r="B905" s="43"/>
    </row>
    <row r="906">
      <c r="B906" s="43"/>
    </row>
    <row r="907">
      <c r="B907" s="43"/>
    </row>
    <row r="908">
      <c r="B908" s="43"/>
    </row>
    <row r="909">
      <c r="B909" s="43"/>
    </row>
    <row r="910">
      <c r="B910" s="43"/>
    </row>
    <row r="911">
      <c r="B911" s="43"/>
    </row>
    <row r="912">
      <c r="B912" s="43"/>
    </row>
    <row r="913">
      <c r="B913" s="43"/>
    </row>
    <row r="914">
      <c r="B914" s="43"/>
    </row>
    <row r="915">
      <c r="B915" s="43"/>
    </row>
    <row r="916">
      <c r="B916" s="43"/>
    </row>
    <row r="917">
      <c r="B917" s="43"/>
    </row>
    <row r="918">
      <c r="B918" s="43"/>
    </row>
    <row r="919">
      <c r="B919" s="43"/>
    </row>
    <row r="920">
      <c r="B920" s="43"/>
    </row>
    <row r="921">
      <c r="B921" s="43"/>
    </row>
    <row r="922">
      <c r="B922" s="43"/>
    </row>
    <row r="923">
      <c r="B923" s="43"/>
    </row>
    <row r="924">
      <c r="B924" s="43"/>
    </row>
    <row r="925">
      <c r="B925" s="43"/>
    </row>
    <row r="926">
      <c r="B926" s="43"/>
    </row>
    <row r="927">
      <c r="B927" s="43"/>
    </row>
    <row r="928">
      <c r="B928" s="43"/>
    </row>
    <row r="929">
      <c r="B929" s="43"/>
    </row>
    <row r="930">
      <c r="B930" s="43"/>
    </row>
    <row r="931">
      <c r="B931" s="43"/>
    </row>
    <row r="932">
      <c r="B932" s="43"/>
    </row>
    <row r="933">
      <c r="B933" s="43"/>
    </row>
    <row r="934">
      <c r="B934" s="43"/>
    </row>
    <row r="935">
      <c r="B935" s="43"/>
    </row>
    <row r="936">
      <c r="B936" s="43"/>
    </row>
    <row r="937">
      <c r="B937" s="43"/>
    </row>
    <row r="938">
      <c r="B938" s="43"/>
    </row>
    <row r="939">
      <c r="B939" s="43"/>
    </row>
    <row r="940">
      <c r="B940" s="43"/>
    </row>
    <row r="941">
      <c r="B941" s="43"/>
    </row>
    <row r="942">
      <c r="B942" s="43"/>
    </row>
    <row r="943">
      <c r="B943" s="43"/>
    </row>
    <row r="944">
      <c r="B944" s="43"/>
    </row>
    <row r="945">
      <c r="B945" s="43"/>
    </row>
    <row r="946">
      <c r="B946" s="43"/>
    </row>
    <row r="947">
      <c r="B947" s="43"/>
    </row>
    <row r="948">
      <c r="B948" s="43"/>
    </row>
    <row r="949">
      <c r="B949" s="43"/>
    </row>
    <row r="950">
      <c r="B950" s="43"/>
    </row>
    <row r="951">
      <c r="B951" s="43"/>
    </row>
    <row r="952">
      <c r="B952" s="43"/>
    </row>
    <row r="953">
      <c r="B953" s="43"/>
    </row>
    <row r="954">
      <c r="B954" s="43"/>
    </row>
    <row r="955">
      <c r="B955" s="43"/>
    </row>
    <row r="956">
      <c r="B956" s="43"/>
    </row>
    <row r="957">
      <c r="B957" s="43"/>
    </row>
    <row r="958">
      <c r="B958" s="43"/>
    </row>
    <row r="959">
      <c r="B959" s="43"/>
    </row>
    <row r="960">
      <c r="B960" s="43"/>
    </row>
    <row r="961">
      <c r="B961" s="43"/>
    </row>
    <row r="962">
      <c r="B962" s="43"/>
    </row>
    <row r="963">
      <c r="B963" s="43"/>
    </row>
    <row r="964">
      <c r="B964" s="43"/>
    </row>
    <row r="965">
      <c r="B965" s="43"/>
    </row>
    <row r="966">
      <c r="B966" s="43"/>
    </row>
    <row r="967">
      <c r="B967" s="43"/>
    </row>
    <row r="968">
      <c r="B968" s="43"/>
    </row>
    <row r="969">
      <c r="B969" s="43"/>
    </row>
    <row r="970">
      <c r="B970" s="43"/>
    </row>
    <row r="971">
      <c r="B971" s="43"/>
    </row>
    <row r="972">
      <c r="B972" s="43"/>
    </row>
    <row r="973">
      <c r="B973" s="43"/>
    </row>
    <row r="974">
      <c r="B974" s="43"/>
    </row>
    <row r="975">
      <c r="B975" s="43"/>
    </row>
    <row r="976">
      <c r="B976" s="43"/>
    </row>
    <row r="977">
      <c r="B977" s="43"/>
    </row>
    <row r="978">
      <c r="B978" s="43"/>
    </row>
    <row r="979">
      <c r="B979" s="43"/>
    </row>
    <row r="980">
      <c r="B980" s="43"/>
    </row>
    <row r="981">
      <c r="B981" s="43"/>
    </row>
    <row r="982">
      <c r="B982" s="43"/>
    </row>
    <row r="983">
      <c r="B983" s="43"/>
    </row>
    <row r="984">
      <c r="B984" s="43"/>
    </row>
    <row r="985">
      <c r="B985" s="43"/>
    </row>
    <row r="986">
      <c r="B986" s="43"/>
    </row>
    <row r="987">
      <c r="B987" s="43"/>
    </row>
    <row r="988">
      <c r="B988" s="43"/>
    </row>
    <row r="989">
      <c r="B989" s="43"/>
    </row>
    <row r="990">
      <c r="B990" s="43"/>
    </row>
    <row r="991">
      <c r="B991" s="43"/>
    </row>
    <row r="992">
      <c r="B992" s="43"/>
    </row>
    <row r="993">
      <c r="B993" s="43"/>
    </row>
    <row r="994">
      <c r="B994" s="43"/>
    </row>
    <row r="995">
      <c r="B995" s="43"/>
    </row>
    <row r="996">
      <c r="B996" s="43"/>
    </row>
    <row r="997">
      <c r="B997" s="43"/>
    </row>
    <row r="998">
      <c r="B998" s="43"/>
    </row>
    <row r="999">
      <c r="B999" s="43"/>
    </row>
    <row r="1000">
      <c r="B1000" s="43"/>
    </row>
    <row r="1001">
      <c r="B1001" s="43"/>
    </row>
    <row r="1002">
      <c r="B1002" s="43"/>
    </row>
    <row r="1003">
      <c r="B1003" s="43"/>
    </row>
    <row r="1004">
      <c r="B1004" s="43"/>
    </row>
    <row r="1005">
      <c r="B1005" s="43"/>
    </row>
    <row r="1006">
      <c r="B1006" s="43"/>
    </row>
    <row r="1007">
      <c r="B1007" s="43"/>
    </row>
    <row r="1008">
      <c r="B1008" s="43"/>
    </row>
    <row r="1009">
      <c r="B1009" s="43"/>
    </row>
    <row r="1010">
      <c r="B1010" s="43"/>
    </row>
    <row r="1011">
      <c r="B1011" s="43"/>
    </row>
    <row r="1012">
      <c r="B1012" s="43"/>
    </row>
    <row r="1013">
      <c r="B1013" s="43"/>
    </row>
    <row r="1014">
      <c r="B1014" s="43"/>
    </row>
    <row r="1015">
      <c r="B1015" s="43"/>
    </row>
  </sheetData>
  <mergeCells count="1">
    <mergeCell ref="C16:M16"/>
  </mergeCells>
  <dataValidations>
    <dataValidation type="list" allowBlank="1" showErrorMessage="1" sqref="B3">
      <formula1>"Below Average,Average,Above Average,Custom"</formula1>
    </dataValidation>
    <dataValidation type="list" allowBlank="1" showErrorMessage="1" sqref="B2">
      <formula1>"5%,10%,25%,50%,75%,100%"</formula1>
    </dataValidation>
  </dataValidations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0"/>
    <col customWidth="1" min="2" max="2" width="16.0"/>
  </cols>
  <sheetData>
    <row r="1">
      <c r="A1" s="1" t="s">
        <v>0</v>
      </c>
      <c r="B1" s="3" t="s">
        <v>2</v>
      </c>
    </row>
    <row r="2">
      <c r="A2" s="7" t="s">
        <v>3</v>
      </c>
      <c r="B2" s="10">
        <v>0.5</v>
      </c>
    </row>
    <row r="3">
      <c r="A3" s="7" t="s">
        <v>6</v>
      </c>
      <c r="B3" s="12" t="s">
        <v>7</v>
      </c>
    </row>
    <row r="4">
      <c r="A4" s="13" t="s">
        <v>9</v>
      </c>
      <c r="B4" s="19">
        <f>IFS(B3="Below Average", 0.005, B3="Average", 0.02, B3="Above Average", 0.05, B3="Custom", "Set Custom Value") </f>
        <v>0.02</v>
      </c>
    </row>
    <row r="5">
      <c r="A5" s="13" t="s">
        <v>15</v>
      </c>
      <c r="B5" s="19">
        <f>IFS(B3="Below Average", 0.2, B3="Average", 0.35, B3="Above Average", 0.45, B3="Custom", "Set Custom Value") </f>
        <v>0.35</v>
      </c>
    </row>
    <row r="6">
      <c r="A6" s="13" t="s">
        <v>17</v>
      </c>
      <c r="B6" s="22">
        <f>IFS(B3="Below Average", 0.25, B3="Average", 0.4, B3="Above Average", 0.5, B3="Custom", "Set Custom Value") </f>
        <v>0.4</v>
      </c>
    </row>
    <row r="7">
      <c r="A7" s="13" t="s">
        <v>20</v>
      </c>
      <c r="B7" s="22">
        <f>IFS(B3="Below Average", 0.3, B3="Average", 0.4, B3="Above Average", 0.5, B3="Custom", "Set Custom Value") </f>
        <v>0.4</v>
      </c>
    </row>
    <row r="8">
      <c r="A8" s="13" t="s">
        <v>23</v>
      </c>
      <c r="B8" s="22">
        <f>IFS(B3="Below Average", 0.2, B3="Average", 0.35, B3="Above Average", 0.5, B3="Custom", "Set Custom Value") </f>
        <v>0.35</v>
      </c>
    </row>
    <row r="9">
      <c r="A9" s="24" t="s">
        <v>26</v>
      </c>
      <c r="B9" s="30">
        <f>B2*'Metrics  Benchmarks'!E8</f>
        <v>1365000</v>
      </c>
    </row>
    <row r="10">
      <c r="A10" s="24" t="s">
        <v>28</v>
      </c>
      <c r="B10" s="30">
        <f>B9/12</f>
        <v>113750</v>
      </c>
    </row>
    <row r="11">
      <c r="A11" s="24" t="s">
        <v>29</v>
      </c>
      <c r="B11" s="33">
        <f>IF(RATE(12,-B28,0,B9,1)&lt;0, 0, RATE(12,-B28,0,B9,1))</f>
        <v>0.425263995</v>
      </c>
    </row>
    <row r="14" ht="26.25" customHeight="1">
      <c r="A14" s="35" t="s">
        <v>30</v>
      </c>
      <c r="B14" s="36" t="s">
        <v>33</v>
      </c>
      <c r="C14" s="37" t="s">
        <v>34</v>
      </c>
      <c r="D14" s="38" t="s">
        <v>35</v>
      </c>
      <c r="E14" s="38" t="s">
        <v>36</v>
      </c>
      <c r="F14" s="38" t="s">
        <v>37</v>
      </c>
      <c r="G14" s="38" t="s">
        <v>38</v>
      </c>
      <c r="H14" s="38" t="s">
        <v>40</v>
      </c>
      <c r="I14" s="38" t="s">
        <v>42</v>
      </c>
      <c r="J14" s="38" t="s">
        <v>43</v>
      </c>
      <c r="K14" s="38" t="s">
        <v>44</v>
      </c>
      <c r="L14" s="38" t="s">
        <v>45</v>
      </c>
      <c r="M14" s="38" t="s">
        <v>46</v>
      </c>
      <c r="N14" s="41" t="s">
        <v>47</v>
      </c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ht="17.25" customHeight="1">
      <c r="A15" s="44" t="s">
        <v>50</v>
      </c>
      <c r="B15" s="47">
        <f>'Metrics  Benchmarks'!B15</f>
        <v>500</v>
      </c>
      <c r="C15" s="50">
        <f>(C16*'Metrics  Benchmarks'!B16)*'Metrics  Benchmarks'!E13</f>
        <v>712.6319975</v>
      </c>
      <c r="D15" s="54">
        <f>(D16*'Metrics  Benchmarks'!B16)*'Metrics  Benchmarks'!E13</f>
        <v>1015.688728</v>
      </c>
      <c r="E15" s="54">
        <f>(E16*'Metrics  Benchmarks'!B16)*'Metrics  Benchmarks'!E13</f>
        <v>1447.624574</v>
      </c>
      <c r="F15" s="59">
        <f>(F16*'Metrics  Benchmarks'!B16)*'Metrics  Benchmarks'!E13</f>
        <v>2063.247184</v>
      </c>
      <c r="G15" s="59">
        <f>(G16*'Metrics  Benchmarks'!B16)*'Metrics  Benchmarks'!E13</f>
        <v>2940.671924</v>
      </c>
      <c r="H15" s="59">
        <f>(H16*'Metrics  Benchmarks'!B16)*'Metrics  Benchmarks'!E13</f>
        <v>4191.233814</v>
      </c>
      <c r="I15" s="59">
        <f>(I16*'Metrics  Benchmarks'!B16)*'Metrics  Benchmarks'!E13</f>
        <v>5973.61465</v>
      </c>
      <c r="J15" s="59">
        <f>(J16*'Metrics  Benchmarks'!B16)*'Metrics  Benchmarks'!E13</f>
        <v>8513.977881</v>
      </c>
      <c r="K15" s="59">
        <f>(K16*'Metrics  Benchmarks'!B16)*'Metrics  Benchmarks'!E13</f>
        <v>12134.66613</v>
      </c>
      <c r="L15" s="59">
        <f>(L16*'Metrics  Benchmarks'!B16)*'Metrics  Benchmarks'!E13</f>
        <v>17295.10272</v>
      </c>
      <c r="M15" s="59">
        <f>(M16*'Metrics  Benchmarks'!B16)*'Metrics  Benchmarks'!E13</f>
        <v>24650.0872</v>
      </c>
      <c r="N15" s="65">
        <f>(N16*'Metrics  Benchmarks'!B16)*'Metrics  Benchmarks'!E13</f>
        <v>35132.88177</v>
      </c>
    </row>
    <row r="16" ht="17.25" customHeight="1">
      <c r="A16" s="66" t="s">
        <v>60</v>
      </c>
      <c r="B16" s="67">
        <f>'Metrics  Benchmarks'!B14</f>
        <v>1000</v>
      </c>
      <c r="C16" s="68">
        <f t="shared" ref="C16:N16" si="1">C18/C19</f>
        <v>1425.263995</v>
      </c>
      <c r="D16" s="69">
        <f t="shared" si="1"/>
        <v>2031.377456</v>
      </c>
      <c r="E16" s="69">
        <f t="shared" si="1"/>
        <v>2895.249148</v>
      </c>
      <c r="F16" s="69">
        <f t="shared" si="1"/>
        <v>4126.494367</v>
      </c>
      <c r="G16" s="69">
        <f t="shared" si="1"/>
        <v>5881.343847</v>
      </c>
      <c r="H16" s="69">
        <f t="shared" si="1"/>
        <v>8382.467628</v>
      </c>
      <c r="I16" s="69">
        <f t="shared" si="1"/>
        <v>11947.2293</v>
      </c>
      <c r="J16" s="69">
        <f t="shared" si="1"/>
        <v>17027.95576</v>
      </c>
      <c r="K16" s="69">
        <f t="shared" si="1"/>
        <v>24269.33226</v>
      </c>
      <c r="L16" s="69">
        <f t="shared" si="1"/>
        <v>34590.20545</v>
      </c>
      <c r="M16" s="69">
        <f t="shared" si="1"/>
        <v>49300.17441</v>
      </c>
      <c r="N16" s="72">
        <f t="shared" si="1"/>
        <v>70265.76353</v>
      </c>
    </row>
    <row r="17" ht="9.0" customHeight="1">
      <c r="A17" s="74"/>
      <c r="B17" s="75"/>
      <c r="C17" s="76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8"/>
    </row>
    <row r="18" ht="17.25" customHeight="1">
      <c r="A18" s="66" t="s">
        <v>62</v>
      </c>
      <c r="B18" s="67">
        <f>B16*B4</f>
        <v>20</v>
      </c>
      <c r="C18" s="80">
        <f t="shared" ref="C18:N18" si="2">C20/C21</f>
        <v>28.5052799</v>
      </c>
      <c r="D18" s="81">
        <f t="shared" si="2"/>
        <v>40.62754911</v>
      </c>
      <c r="E18" s="81">
        <f t="shared" si="2"/>
        <v>57.90498296</v>
      </c>
      <c r="F18" s="81">
        <f t="shared" si="2"/>
        <v>82.52988734</v>
      </c>
      <c r="G18" s="81">
        <f t="shared" si="2"/>
        <v>117.6268769</v>
      </c>
      <c r="H18" s="81">
        <f t="shared" si="2"/>
        <v>167.6493526</v>
      </c>
      <c r="I18" s="81">
        <f t="shared" si="2"/>
        <v>238.944586</v>
      </c>
      <c r="J18" s="81">
        <f t="shared" si="2"/>
        <v>340.5591152</v>
      </c>
      <c r="K18" s="81">
        <f t="shared" si="2"/>
        <v>485.3866451</v>
      </c>
      <c r="L18" s="81">
        <f t="shared" si="2"/>
        <v>691.804109</v>
      </c>
      <c r="M18" s="81">
        <f t="shared" si="2"/>
        <v>986.0034881</v>
      </c>
      <c r="N18" s="83">
        <f t="shared" si="2"/>
        <v>1405.315271</v>
      </c>
    </row>
    <row r="19" ht="17.25" customHeight="1">
      <c r="A19" s="84" t="s">
        <v>9</v>
      </c>
      <c r="B19" s="85">
        <f>B4</f>
        <v>0.02</v>
      </c>
      <c r="C19" s="86">
        <f>B4</f>
        <v>0.02</v>
      </c>
      <c r="D19" s="87">
        <f>B4</f>
        <v>0.02</v>
      </c>
      <c r="E19" s="87">
        <f>B4</f>
        <v>0.02</v>
      </c>
      <c r="F19" s="87">
        <f>B4</f>
        <v>0.02</v>
      </c>
      <c r="G19" s="87">
        <f>B4</f>
        <v>0.02</v>
      </c>
      <c r="H19" s="87">
        <f>B4</f>
        <v>0.02</v>
      </c>
      <c r="I19" s="87">
        <f>B4</f>
        <v>0.02</v>
      </c>
      <c r="J19" s="87">
        <f>B4</f>
        <v>0.02</v>
      </c>
      <c r="K19" s="87">
        <f>B4</f>
        <v>0.02</v>
      </c>
      <c r="L19" s="87">
        <f>B4</f>
        <v>0.02</v>
      </c>
      <c r="M19" s="87">
        <f>B4</f>
        <v>0.02</v>
      </c>
      <c r="N19" s="88">
        <f>B4</f>
        <v>0.02</v>
      </c>
    </row>
    <row r="20" ht="17.25" customHeight="1">
      <c r="A20" s="66" t="s">
        <v>63</v>
      </c>
      <c r="B20" s="67">
        <f>B18*B5</f>
        <v>7</v>
      </c>
      <c r="C20" s="68">
        <f t="shared" ref="C20:N20" si="3">C22/C23</f>
        <v>11.40211196</v>
      </c>
      <c r="D20" s="69">
        <f t="shared" si="3"/>
        <v>16.25101964</v>
      </c>
      <c r="E20" s="69">
        <f t="shared" si="3"/>
        <v>23.16199318</v>
      </c>
      <c r="F20" s="69">
        <f t="shared" si="3"/>
        <v>33.01195494</v>
      </c>
      <c r="G20" s="69">
        <f t="shared" si="3"/>
        <v>47.05075078</v>
      </c>
      <c r="H20" s="69">
        <f t="shared" si="3"/>
        <v>67.05974102</v>
      </c>
      <c r="I20" s="69">
        <f t="shared" si="3"/>
        <v>95.5778344</v>
      </c>
      <c r="J20" s="69">
        <f t="shared" si="3"/>
        <v>136.2236461</v>
      </c>
      <c r="K20" s="69">
        <f t="shared" si="3"/>
        <v>194.154658</v>
      </c>
      <c r="L20" s="69">
        <f t="shared" si="3"/>
        <v>276.7216436</v>
      </c>
      <c r="M20" s="69">
        <f t="shared" si="3"/>
        <v>394.4013953</v>
      </c>
      <c r="N20" s="72">
        <f t="shared" si="3"/>
        <v>562.1261082</v>
      </c>
    </row>
    <row r="21" ht="17.25" customHeight="1">
      <c r="A21" s="89" t="s">
        <v>64</v>
      </c>
      <c r="B21" s="85">
        <f>B6</f>
        <v>0.4</v>
      </c>
      <c r="C21" s="86">
        <f>B6</f>
        <v>0.4</v>
      </c>
      <c r="D21" s="87">
        <f>B6</f>
        <v>0.4</v>
      </c>
      <c r="E21" s="87">
        <f>B6</f>
        <v>0.4</v>
      </c>
      <c r="F21" s="87">
        <f>B6</f>
        <v>0.4</v>
      </c>
      <c r="G21" s="87">
        <f>B6</f>
        <v>0.4</v>
      </c>
      <c r="H21" s="87">
        <f>B6</f>
        <v>0.4</v>
      </c>
      <c r="I21" s="87">
        <f>B6</f>
        <v>0.4</v>
      </c>
      <c r="J21" s="87">
        <f>B6</f>
        <v>0.4</v>
      </c>
      <c r="K21" s="87">
        <f>B6</f>
        <v>0.4</v>
      </c>
      <c r="L21" s="87">
        <f>B6</f>
        <v>0.4</v>
      </c>
      <c r="M21" s="87">
        <f>B6</f>
        <v>0.4</v>
      </c>
      <c r="N21" s="88">
        <f>B6</f>
        <v>0.4</v>
      </c>
    </row>
    <row r="22" ht="17.25" customHeight="1">
      <c r="A22" s="66" t="s">
        <v>65</v>
      </c>
      <c r="B22" s="96">
        <f>B20*B6</f>
        <v>2.8</v>
      </c>
      <c r="C22" s="80">
        <f t="shared" ref="C22:N22" si="4">C24/C25</f>
        <v>4.560844784</v>
      </c>
      <c r="D22" s="81">
        <f t="shared" si="4"/>
        <v>6.500407858</v>
      </c>
      <c r="E22" s="81">
        <f t="shared" si="4"/>
        <v>9.264797273</v>
      </c>
      <c r="F22" s="81">
        <f t="shared" si="4"/>
        <v>13.20478197</v>
      </c>
      <c r="G22" s="81">
        <f t="shared" si="4"/>
        <v>18.82030031</v>
      </c>
      <c r="H22" s="81">
        <f t="shared" si="4"/>
        <v>26.82389641</v>
      </c>
      <c r="I22" s="81">
        <f t="shared" si="4"/>
        <v>38.23113376</v>
      </c>
      <c r="J22" s="81">
        <f t="shared" si="4"/>
        <v>54.48945844</v>
      </c>
      <c r="K22" s="81">
        <f t="shared" si="4"/>
        <v>77.66186322</v>
      </c>
      <c r="L22" s="81">
        <f t="shared" si="4"/>
        <v>110.6886574</v>
      </c>
      <c r="M22" s="81">
        <f t="shared" si="4"/>
        <v>157.7605581</v>
      </c>
      <c r="N22" s="83">
        <f t="shared" si="4"/>
        <v>224.8504433</v>
      </c>
    </row>
    <row r="23" ht="17.25" customHeight="1">
      <c r="A23" s="89" t="s">
        <v>67</v>
      </c>
      <c r="B23" s="85">
        <f>B7</f>
        <v>0.4</v>
      </c>
      <c r="C23" s="86">
        <f>B7</f>
        <v>0.4</v>
      </c>
      <c r="D23" s="87">
        <f>B7</f>
        <v>0.4</v>
      </c>
      <c r="E23" s="87">
        <f>B7</f>
        <v>0.4</v>
      </c>
      <c r="F23" s="87">
        <f>B7</f>
        <v>0.4</v>
      </c>
      <c r="G23" s="87">
        <f>B7</f>
        <v>0.4</v>
      </c>
      <c r="H23" s="87">
        <f>B7</f>
        <v>0.4</v>
      </c>
      <c r="I23" s="87">
        <f>B7</f>
        <v>0.4</v>
      </c>
      <c r="J23" s="87">
        <f>B7</f>
        <v>0.4</v>
      </c>
      <c r="K23" s="87">
        <f>B7</f>
        <v>0.4</v>
      </c>
      <c r="L23" s="87">
        <f>B7</f>
        <v>0.4</v>
      </c>
      <c r="M23" s="87">
        <f>B7</f>
        <v>0.4</v>
      </c>
      <c r="N23" s="88">
        <f>B7</f>
        <v>0.4</v>
      </c>
    </row>
    <row r="24" ht="17.25" customHeight="1">
      <c r="A24" s="66" t="s">
        <v>68</v>
      </c>
      <c r="B24" s="96">
        <f>B22*B7</f>
        <v>1.12</v>
      </c>
      <c r="C24" s="80">
        <f t="shared" ref="C24:N24" si="5">C26/C25</f>
        <v>1.596295674</v>
      </c>
      <c r="D24" s="81">
        <f t="shared" si="5"/>
        <v>2.27514275</v>
      </c>
      <c r="E24" s="81">
        <f t="shared" si="5"/>
        <v>3.242679046</v>
      </c>
      <c r="F24" s="81">
        <f t="shared" si="5"/>
        <v>4.621673691</v>
      </c>
      <c r="G24" s="81">
        <f t="shared" si="5"/>
        <v>6.587105109</v>
      </c>
      <c r="H24" s="81">
        <f t="shared" si="5"/>
        <v>9.388363743</v>
      </c>
      <c r="I24" s="81">
        <f t="shared" si="5"/>
        <v>13.38089682</v>
      </c>
      <c r="J24" s="81">
        <f t="shared" si="5"/>
        <v>19.07131045</v>
      </c>
      <c r="K24" s="81">
        <f t="shared" si="5"/>
        <v>27.18165213</v>
      </c>
      <c r="L24" s="81">
        <f t="shared" si="5"/>
        <v>38.7410301</v>
      </c>
      <c r="M24" s="81">
        <f t="shared" si="5"/>
        <v>55.21619534</v>
      </c>
      <c r="N24" s="83">
        <f t="shared" si="5"/>
        <v>78.69765515</v>
      </c>
    </row>
    <row r="25" ht="17.25" customHeight="1">
      <c r="A25" s="89" t="s">
        <v>69</v>
      </c>
      <c r="B25" s="85">
        <f>B8</f>
        <v>0.35</v>
      </c>
      <c r="C25" s="86">
        <f>B8</f>
        <v>0.35</v>
      </c>
      <c r="D25" s="87">
        <f>B8</f>
        <v>0.35</v>
      </c>
      <c r="E25" s="87">
        <f>B8</f>
        <v>0.35</v>
      </c>
      <c r="F25" s="87">
        <f>B8</f>
        <v>0.35</v>
      </c>
      <c r="G25" s="87">
        <f>B8</f>
        <v>0.35</v>
      </c>
      <c r="H25" s="87">
        <f>B8</f>
        <v>0.35</v>
      </c>
      <c r="I25" s="87">
        <f>B8</f>
        <v>0.35</v>
      </c>
      <c r="J25" s="87">
        <f>B8</f>
        <v>0.35</v>
      </c>
      <c r="K25" s="87">
        <f>B8</f>
        <v>0.35</v>
      </c>
      <c r="L25" s="87">
        <f>B8</f>
        <v>0.35</v>
      </c>
      <c r="M25" s="87">
        <f>B8</f>
        <v>0.35</v>
      </c>
      <c r="N25" s="88">
        <f>B8</f>
        <v>0.35</v>
      </c>
    </row>
    <row r="26" ht="17.25" customHeight="1">
      <c r="A26" s="66" t="s">
        <v>71</v>
      </c>
      <c r="B26" s="96">
        <f>B24*B8</f>
        <v>0.392</v>
      </c>
      <c r="C26" s="106">
        <f t="shared" ref="C26:N26" si="6">C28/C27</f>
        <v>0.5587034861</v>
      </c>
      <c r="D26" s="108">
        <f t="shared" si="6"/>
        <v>0.7962999626</v>
      </c>
      <c r="E26" s="108">
        <f t="shared" si="6"/>
        <v>1.134937666</v>
      </c>
      <c r="F26" s="108">
        <f t="shared" si="6"/>
        <v>1.617585792</v>
      </c>
      <c r="G26" s="108">
        <f t="shared" si="6"/>
        <v>2.305486788</v>
      </c>
      <c r="H26" s="108">
        <f t="shared" si="6"/>
        <v>3.28592731</v>
      </c>
      <c r="I26" s="108">
        <f t="shared" si="6"/>
        <v>4.683313885</v>
      </c>
      <c r="J26" s="108">
        <f t="shared" si="6"/>
        <v>6.674958658</v>
      </c>
      <c r="K26" s="108">
        <f t="shared" si="6"/>
        <v>9.513578244</v>
      </c>
      <c r="L26" s="108">
        <f t="shared" si="6"/>
        <v>13.55936054</v>
      </c>
      <c r="M26" s="108">
        <f t="shared" si="6"/>
        <v>19.32566837</v>
      </c>
      <c r="N26" s="109">
        <f t="shared" si="6"/>
        <v>27.5441793</v>
      </c>
    </row>
    <row r="27" ht="17.25" customHeight="1">
      <c r="A27" s="89" t="s">
        <v>18</v>
      </c>
      <c r="B27" s="110">
        <f>'Metrics  Benchmarks'!B4</f>
        <v>15000</v>
      </c>
      <c r="C27" s="111">
        <f>'Metrics  Benchmarks'!B4</f>
        <v>15000</v>
      </c>
      <c r="D27" s="112">
        <f>'Metrics  Benchmarks'!B4</f>
        <v>15000</v>
      </c>
      <c r="E27" s="112">
        <f>'Metrics  Benchmarks'!B4</f>
        <v>15000</v>
      </c>
      <c r="F27" s="112">
        <f>'Metrics  Benchmarks'!B4</f>
        <v>15000</v>
      </c>
      <c r="G27" s="112">
        <f>'Metrics  Benchmarks'!B4</f>
        <v>15000</v>
      </c>
      <c r="H27" s="112">
        <f>'Metrics  Benchmarks'!B4</f>
        <v>15000</v>
      </c>
      <c r="I27" s="112">
        <f>'Metrics  Benchmarks'!B4</f>
        <v>15000</v>
      </c>
      <c r="J27" s="112">
        <f>'Metrics  Benchmarks'!B4</f>
        <v>15000</v>
      </c>
      <c r="K27" s="112">
        <f>'Metrics  Benchmarks'!B4</f>
        <v>15000</v>
      </c>
      <c r="L27" s="112">
        <f>'Metrics  Benchmarks'!B4</f>
        <v>15000</v>
      </c>
      <c r="M27" s="112">
        <f>'Metrics  Benchmarks'!B4</f>
        <v>15000</v>
      </c>
      <c r="N27" s="115">
        <f>'Metrics  Benchmarks'!B4</f>
        <v>15000</v>
      </c>
    </row>
    <row r="28" ht="17.25" customHeight="1">
      <c r="A28" s="116" t="s">
        <v>73</v>
      </c>
      <c r="B28" s="117">
        <f>B26*'Metrics  Benchmarks'!B4</f>
        <v>5880</v>
      </c>
      <c r="C28" s="118">
        <f>(B28*B11)+B28</f>
        <v>8380.552291</v>
      </c>
      <c r="D28" s="119">
        <f>(C28*B11)+C28</f>
        <v>11944.49944</v>
      </c>
      <c r="E28" s="119">
        <f>(D28*B11)+D28</f>
        <v>17024.06499</v>
      </c>
      <c r="F28" s="119">
        <f>(E28*B11)+E28</f>
        <v>24263.78688</v>
      </c>
      <c r="G28" s="119">
        <f>(F28*B11)+F28</f>
        <v>34582.30182</v>
      </c>
      <c r="H28" s="119">
        <f>(G28*B11)+G28</f>
        <v>49288.90965</v>
      </c>
      <c r="I28" s="119">
        <f>(H28*B11)+H28</f>
        <v>70249.70828</v>
      </c>
      <c r="J28" s="119">
        <f>(I28*B11)+I28</f>
        <v>100124.3799</v>
      </c>
      <c r="K28" s="119">
        <f>(J28*B11)+J28</f>
        <v>142703.6737</v>
      </c>
      <c r="L28" s="119">
        <f>(K28*B11)+K28</f>
        <v>203390.408</v>
      </c>
      <c r="M28" s="119">
        <f>(L28*B11)+L28</f>
        <v>289885.0255</v>
      </c>
      <c r="N28" s="120">
        <f>(M28*B11)+M28</f>
        <v>413162.6896</v>
      </c>
    </row>
  </sheetData>
  <mergeCells count="1">
    <mergeCell ref="C17:N17"/>
  </mergeCells>
  <dataValidations>
    <dataValidation type="list" allowBlank="1" showErrorMessage="1" sqref="B2">
      <formula1>"0%,5%,10%,25%,50%,75%,100%"</formula1>
    </dataValidation>
    <dataValidation type="list" allowBlank="1" showErrorMessage="1" sqref="B3">
      <formula1>"Below Average,Average,Above Average,Custom"</formula1>
    </dataValidation>
  </dataValidations>
  <drawing r:id="rId4"/>
  <legacyDrawing r:id="rId5"/>
</worksheet>
</file>